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Desktop\MTF-פרוייקטים\Documents\חצור הגלילית\שאלות הבהרה\"/>
    </mc:Choice>
  </mc:AlternateContent>
  <bookViews>
    <workbookView xWindow="0" yWindow="0" windowWidth="15530" windowHeight="6520" tabRatio="579"/>
  </bookViews>
  <sheets>
    <sheet name="חצור  מענה כללי 1.1. 4" sheetId="10" r:id="rId1"/>
    <sheet name="מקט" sheetId="2" r:id="rId2"/>
    <sheet name="גיליון3" sheetId="3" r:id="rId3"/>
  </sheets>
  <definedNames>
    <definedName name="_xlnm._FilterDatabase" localSheetId="0" hidden="1">'חצור  מענה כללי 1.1. 4'!$A$6:$X$49</definedName>
    <definedName name="_xlnm._FilterDatabase" localSheetId="1" hidden="1">מקט!$A$1:$D$1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7" i="10" l="1"/>
  <c r="Q46" i="10"/>
  <c r="Q49" i="10"/>
  <c r="R48" i="10"/>
  <c r="R7" i="10"/>
  <c r="Q7" i="10"/>
  <c r="R47" i="10" l="1"/>
  <c r="H13" i="10"/>
  <c r="I13" i="10"/>
  <c r="J13" i="10"/>
  <c r="L13" i="10"/>
  <c r="N13" i="10" s="1"/>
  <c r="M13" i="10"/>
  <c r="Q13" i="10"/>
  <c r="R13" i="10"/>
  <c r="Q8" i="10" l="1"/>
  <c r="R8" i="10"/>
  <c r="Q9" i="10"/>
  <c r="R9" i="10"/>
  <c r="Q10" i="10"/>
  <c r="R10" i="10"/>
  <c r="Q11" i="10"/>
  <c r="R11" i="10"/>
  <c r="Q12" i="10"/>
  <c r="R12" i="10"/>
  <c r="Q14" i="10"/>
  <c r="R14" i="10"/>
  <c r="Q15" i="10"/>
  <c r="R15" i="10"/>
  <c r="Q16" i="10"/>
  <c r="R16" i="10"/>
  <c r="Q17" i="10"/>
  <c r="R17" i="10"/>
  <c r="Q18" i="10"/>
  <c r="R18" i="10"/>
  <c r="Q19" i="10"/>
  <c r="R19" i="10"/>
  <c r="Q20" i="10"/>
  <c r="R20" i="10"/>
  <c r="Q21" i="10"/>
  <c r="Q22" i="10"/>
  <c r="R22" i="10"/>
  <c r="Q23" i="10"/>
  <c r="R23" i="10"/>
  <c r="Q24" i="10"/>
  <c r="R24" i="10"/>
  <c r="Q25" i="10"/>
  <c r="R25" i="10"/>
  <c r="Q26" i="10"/>
  <c r="R26" i="10"/>
  <c r="Q27" i="10"/>
  <c r="R27" i="10"/>
  <c r="Q28" i="10"/>
  <c r="R28" i="10"/>
  <c r="Q29" i="10"/>
  <c r="R29" i="10"/>
  <c r="Q30" i="10"/>
  <c r="R30" i="10"/>
  <c r="Q31" i="10"/>
  <c r="R31" i="10"/>
  <c r="Q32" i="10"/>
  <c r="R32" i="10"/>
  <c r="Q33" i="10"/>
  <c r="R33" i="10"/>
  <c r="Q34" i="10"/>
  <c r="R34" i="10"/>
  <c r="Q35" i="10"/>
  <c r="R35" i="10"/>
  <c r="Q36" i="10"/>
  <c r="R36" i="10"/>
  <c r="Q37" i="10"/>
  <c r="R37" i="10"/>
  <c r="Q38" i="10"/>
  <c r="R38" i="10"/>
  <c r="Q39" i="10"/>
  <c r="R39" i="10"/>
  <c r="Q40" i="10"/>
  <c r="R40" i="10"/>
  <c r="Q41" i="10"/>
  <c r="R41" i="10"/>
  <c r="Q42" i="10"/>
  <c r="R42" i="10"/>
  <c r="Q43" i="10"/>
  <c r="R43" i="10"/>
  <c r="Q44" i="10"/>
  <c r="R44" i="10"/>
  <c r="Q45" i="10"/>
  <c r="R45" i="10"/>
  <c r="R46" i="10"/>
  <c r="H7" i="10"/>
  <c r="J7" i="10" s="1"/>
  <c r="I7" i="10"/>
  <c r="L7" i="10"/>
  <c r="H8" i="10"/>
  <c r="J8" i="10" s="1"/>
  <c r="I8" i="10"/>
  <c r="L8" i="10"/>
  <c r="H9" i="10"/>
  <c r="J9" i="10" s="1"/>
  <c r="I9" i="10"/>
  <c r="L9" i="10"/>
  <c r="H10" i="10"/>
  <c r="I10" i="10"/>
  <c r="J10" i="10"/>
  <c r="L10" i="10"/>
  <c r="H11" i="10"/>
  <c r="J11" i="10" s="1"/>
  <c r="I11" i="10"/>
  <c r="L11" i="10"/>
  <c r="H12" i="10"/>
  <c r="J12" i="10" s="1"/>
  <c r="I12" i="10"/>
  <c r="L12" i="10"/>
  <c r="H14" i="10"/>
  <c r="J14" i="10" s="1"/>
  <c r="I14" i="10"/>
  <c r="L14" i="10"/>
  <c r="H15" i="10"/>
  <c r="I15" i="10"/>
  <c r="J15" i="10"/>
  <c r="L15" i="10"/>
  <c r="H16" i="10"/>
  <c r="J16" i="10" s="1"/>
  <c r="I16" i="10"/>
  <c r="L16" i="10"/>
  <c r="H17" i="10"/>
  <c r="J17" i="10" s="1"/>
  <c r="I17" i="10"/>
  <c r="L17" i="10"/>
  <c r="H18" i="10"/>
  <c r="J18" i="10" s="1"/>
  <c r="I18" i="10"/>
  <c r="L18" i="10"/>
  <c r="H19" i="10"/>
  <c r="J19" i="10" s="1"/>
  <c r="I19" i="10"/>
  <c r="L19" i="10"/>
  <c r="H20" i="10"/>
  <c r="J20" i="10" s="1"/>
  <c r="I20" i="10"/>
  <c r="L20" i="10"/>
  <c r="H21" i="10"/>
  <c r="J21" i="10" s="1"/>
  <c r="I21" i="10"/>
  <c r="L21" i="10"/>
  <c r="H22" i="10"/>
  <c r="J22" i="10" s="1"/>
  <c r="L22" i="10"/>
  <c r="H23" i="10"/>
  <c r="J23" i="10" s="1"/>
  <c r="I23" i="10"/>
  <c r="L23" i="10"/>
  <c r="H24" i="10"/>
  <c r="J24" i="10" s="1"/>
  <c r="I24" i="10"/>
  <c r="L24" i="10"/>
  <c r="I25" i="10"/>
  <c r="J25" i="10"/>
  <c r="L25" i="10"/>
  <c r="N25" i="10" s="1"/>
  <c r="H26" i="10"/>
  <c r="J26" i="10" s="1"/>
  <c r="I26" i="10"/>
  <c r="L26" i="10"/>
  <c r="H27" i="10"/>
  <c r="J27" i="10" s="1"/>
  <c r="I27" i="10"/>
  <c r="L27" i="10"/>
  <c r="H28" i="10"/>
  <c r="J28" i="10" s="1"/>
  <c r="I28" i="10"/>
  <c r="L28" i="10"/>
  <c r="H29" i="10"/>
  <c r="J29" i="10" s="1"/>
  <c r="I29" i="10"/>
  <c r="L29" i="10"/>
  <c r="H30" i="10"/>
  <c r="J30" i="10" s="1"/>
  <c r="I30" i="10"/>
  <c r="L30" i="10"/>
  <c r="H31" i="10"/>
  <c r="J31" i="10" s="1"/>
  <c r="I31" i="10"/>
  <c r="L31" i="10"/>
  <c r="H32" i="10"/>
  <c r="J32" i="10" s="1"/>
  <c r="I32" i="10"/>
  <c r="L32" i="10"/>
  <c r="H33" i="10"/>
  <c r="J33" i="10" s="1"/>
  <c r="I33" i="10"/>
  <c r="L33" i="10"/>
  <c r="H34" i="10"/>
  <c r="J34" i="10" s="1"/>
  <c r="I34" i="10"/>
  <c r="L34" i="10"/>
  <c r="H35" i="10"/>
  <c r="J35" i="10" s="1"/>
  <c r="I35" i="10"/>
  <c r="L35" i="10"/>
  <c r="H36" i="10"/>
  <c r="J36" i="10" s="1"/>
  <c r="I36" i="10"/>
  <c r="L36" i="10"/>
  <c r="H37" i="10"/>
  <c r="I37" i="10"/>
  <c r="L37" i="10"/>
  <c r="H38" i="10"/>
  <c r="J38" i="10" s="1"/>
  <c r="I38" i="10"/>
  <c r="L38" i="10"/>
  <c r="H39" i="10"/>
  <c r="J39" i="10" s="1"/>
  <c r="I39" i="10"/>
  <c r="L39" i="10"/>
  <c r="H40" i="10"/>
  <c r="J40" i="10" s="1"/>
  <c r="I40" i="10"/>
  <c r="L40" i="10"/>
  <c r="H41" i="10"/>
  <c r="J41" i="10" s="1"/>
  <c r="I41" i="10"/>
  <c r="L41" i="10"/>
  <c r="H42" i="10"/>
  <c r="J42" i="10" s="1"/>
  <c r="I42" i="10"/>
  <c r="L42" i="10"/>
  <c r="H43" i="10"/>
  <c r="J43" i="10" s="1"/>
  <c r="I43" i="10"/>
  <c r="L43" i="10"/>
  <c r="H44" i="10"/>
  <c r="J44" i="10" s="1"/>
  <c r="I44" i="10"/>
  <c r="L44" i="10"/>
  <c r="H45" i="10"/>
  <c r="J45" i="10" s="1"/>
  <c r="I45" i="10"/>
  <c r="L45" i="10"/>
  <c r="H46" i="10"/>
  <c r="J46" i="10" s="1"/>
  <c r="I46" i="10"/>
  <c r="L46" i="10"/>
  <c r="H47" i="10"/>
  <c r="J47" i="10" s="1"/>
  <c r="I47" i="10"/>
  <c r="L47" i="10"/>
  <c r="H48" i="10"/>
  <c r="J48" i="10" s="1"/>
  <c r="I48" i="10"/>
  <c r="L48" i="10"/>
  <c r="H49" i="10"/>
  <c r="J49" i="10" s="1"/>
  <c r="I49" i="10"/>
  <c r="L49" i="10"/>
  <c r="I50" i="10"/>
  <c r="I51" i="10"/>
  <c r="I52" i="10"/>
  <c r="I53" i="10"/>
  <c r="J53" i="10"/>
  <c r="I54" i="10"/>
  <c r="J54" i="10"/>
  <c r="M8" i="10"/>
  <c r="M9" i="10"/>
  <c r="M10" i="10"/>
  <c r="M11" i="10"/>
  <c r="M12"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7" i="10"/>
  <c r="O13" i="10" l="1"/>
  <c r="T13" i="10" s="1"/>
  <c r="O23" i="10"/>
  <c r="O46" i="10"/>
  <c r="O7" i="10"/>
  <c r="P13" i="10"/>
  <c r="L50" i="10"/>
  <c r="L51" i="10" s="1"/>
  <c r="H50" i="10"/>
  <c r="O33" i="10"/>
  <c r="T33" i="10" s="1"/>
  <c r="O41" i="10"/>
  <c r="T41" i="10" s="1"/>
  <c r="L52" i="10" l="1"/>
  <c r="H51" i="10"/>
  <c r="J51" i="10" s="1"/>
  <c r="J50" i="10"/>
  <c r="O52" i="10"/>
  <c r="O51" i="10"/>
  <c r="O50" i="10"/>
  <c r="O49" i="10"/>
  <c r="N49" i="10"/>
  <c r="O48" i="10"/>
  <c r="N48" i="10"/>
  <c r="T47" i="10"/>
  <c r="N47" i="10"/>
  <c r="P47" i="10" s="1"/>
  <c r="T46" i="10"/>
  <c r="N46" i="10"/>
  <c r="O45" i="10"/>
  <c r="T45" i="10" s="1"/>
  <c r="N45" i="10"/>
  <c r="O44" i="10"/>
  <c r="T44" i="10" s="1"/>
  <c r="N44" i="10"/>
  <c r="O43" i="10"/>
  <c r="T43" i="10" s="1"/>
  <c r="N43" i="10"/>
  <c r="O42" i="10"/>
  <c r="T42" i="10" s="1"/>
  <c r="N42" i="10"/>
  <c r="N41" i="10"/>
  <c r="O40" i="10"/>
  <c r="T40" i="10" s="1"/>
  <c r="N40" i="10"/>
  <c r="O39" i="10"/>
  <c r="T39" i="10" s="1"/>
  <c r="N39" i="10"/>
  <c r="O38" i="10"/>
  <c r="T38" i="10" s="1"/>
  <c r="N38" i="10"/>
  <c r="O37" i="10"/>
  <c r="T37" i="10" s="1"/>
  <c r="N37" i="10"/>
  <c r="O36" i="10"/>
  <c r="T36" i="10" s="1"/>
  <c r="N36" i="10"/>
  <c r="O35" i="10"/>
  <c r="T35" i="10" s="1"/>
  <c r="N35" i="10"/>
  <c r="O34" i="10"/>
  <c r="T34" i="10" s="1"/>
  <c r="N34" i="10"/>
  <c r="N33" i="10"/>
  <c r="O32" i="10"/>
  <c r="T32" i="10" s="1"/>
  <c r="N32" i="10"/>
  <c r="O31" i="10"/>
  <c r="T31" i="10" s="1"/>
  <c r="N31" i="10"/>
  <c r="O30" i="10"/>
  <c r="T30" i="10" s="1"/>
  <c r="N30" i="10"/>
  <c r="O29" i="10"/>
  <c r="T29" i="10" s="1"/>
  <c r="N29" i="10"/>
  <c r="P29" i="10" s="1"/>
  <c r="O28" i="10"/>
  <c r="T28" i="10" s="1"/>
  <c r="N28" i="10"/>
  <c r="O27" i="10"/>
  <c r="T27" i="10" s="1"/>
  <c r="N27" i="10"/>
  <c r="O26" i="10"/>
  <c r="T26" i="10" s="1"/>
  <c r="N26" i="10"/>
  <c r="O25" i="10"/>
  <c r="T25" i="10" s="1"/>
  <c r="P25" i="10"/>
  <c r="O24" i="10"/>
  <c r="T24" i="10" s="1"/>
  <c r="N24" i="10"/>
  <c r="T23" i="10"/>
  <c r="N23" i="10"/>
  <c r="T22" i="10"/>
  <c r="N22" i="10"/>
  <c r="P22" i="10" s="1"/>
  <c r="O21" i="10"/>
  <c r="T21" i="10" s="1"/>
  <c r="N21" i="10"/>
  <c r="O20" i="10"/>
  <c r="T20" i="10" s="1"/>
  <c r="N20" i="10"/>
  <c r="O19" i="10"/>
  <c r="T19" i="10" s="1"/>
  <c r="N19" i="10"/>
  <c r="O18" i="10"/>
  <c r="T18" i="10" s="1"/>
  <c r="N18" i="10"/>
  <c r="O17" i="10"/>
  <c r="T17" i="10" s="1"/>
  <c r="N17" i="10"/>
  <c r="O16" i="10"/>
  <c r="T16" i="10" s="1"/>
  <c r="N16" i="10"/>
  <c r="O15" i="10"/>
  <c r="T15" i="10" s="1"/>
  <c r="N15" i="10"/>
  <c r="O14" i="10"/>
  <c r="T14" i="10" s="1"/>
  <c r="N14" i="10"/>
  <c r="O12" i="10"/>
  <c r="T12" i="10" s="1"/>
  <c r="N12" i="10"/>
  <c r="O11" i="10"/>
  <c r="T11" i="10" s="1"/>
  <c r="N11" i="10"/>
  <c r="O10" i="10"/>
  <c r="T10" i="10" s="1"/>
  <c r="N10" i="10"/>
  <c r="O9" i="10"/>
  <c r="T9" i="10" s="1"/>
  <c r="N9" i="10"/>
  <c r="O8" i="10"/>
  <c r="T8" i="10" s="1"/>
  <c r="N8" i="10"/>
  <c r="T7" i="10"/>
  <c r="N7" i="10"/>
  <c r="T50" i="10" l="1"/>
  <c r="H52" i="10"/>
  <c r="J52" i="10" s="1"/>
  <c r="P18" i="10"/>
  <c r="P27" i="10"/>
  <c r="P44" i="10"/>
  <c r="P30" i="10"/>
  <c r="P26" i="10"/>
  <c r="P20" i="10"/>
  <c r="P28" i="10"/>
  <c r="P10" i="10"/>
  <c r="P23" i="10"/>
  <c r="P35" i="10"/>
  <c r="P16" i="10"/>
  <c r="P8" i="10"/>
  <c r="P19" i="10"/>
  <c r="N50" i="10"/>
  <c r="P21" i="10"/>
  <c r="P39" i="10"/>
  <c r="P12" i="10"/>
  <c r="P49" i="10"/>
  <c r="T51" i="10" l="1"/>
  <c r="T52" i="10" s="1"/>
  <c r="P41" i="10"/>
  <c r="P43" i="10"/>
  <c r="P9" i="10"/>
  <c r="P32" i="10"/>
  <c r="P46" i="10"/>
  <c r="P40" i="10"/>
  <c r="P36" i="10"/>
  <c r="P45" i="10"/>
  <c r="P38" i="10"/>
  <c r="P14" i="10"/>
  <c r="P15" i="10"/>
  <c r="P37" i="10"/>
  <c r="P7" i="10"/>
  <c r="P34" i="10"/>
  <c r="P11" i="10"/>
  <c r="P24" i="10"/>
  <c r="P17" i="10"/>
  <c r="P31" i="10"/>
  <c r="P33" i="10"/>
  <c r="P42" i="10"/>
  <c r="P48" i="10"/>
  <c r="N52" i="10" l="1"/>
  <c r="N51" i="10"/>
  <c r="P50" i="10"/>
  <c r="P55" i="10" s="1"/>
  <c r="P56" i="10" s="1"/>
  <c r="P57" i="10" s="1"/>
  <c r="Q50" i="10" l="1"/>
  <c r="R50" i="10"/>
  <c r="P52" i="10"/>
  <c r="P51" i="10"/>
  <c r="Q51" i="10" l="1"/>
  <c r="R51" i="10"/>
  <c r="R52" i="10"/>
  <c r="Q52" i="10"/>
</calcChain>
</file>

<file path=xl/sharedStrings.xml><?xml version="1.0" encoding="utf-8"?>
<sst xmlns="http://schemas.openxmlformats.org/spreadsheetml/2006/main" count="567" uniqueCount="231">
  <si>
    <t>מצלמות</t>
  </si>
  <si>
    <t>מכ"ם</t>
  </si>
  <si>
    <t xml:space="preserve">כריזה </t>
  </si>
  <si>
    <t>תקשורת ומתח- תשתית פיזית</t>
  </si>
  <si>
    <t xml:space="preserve">תוכנות </t>
  </si>
  <si>
    <t>שרתים וממשק משתמש מערכת</t>
  </si>
  <si>
    <t xml:space="preserve">תרנים </t>
  </si>
  <si>
    <t>גיבוי מתח</t>
  </si>
  <si>
    <t>מכשול פיזי</t>
  </si>
  <si>
    <t>הדרכה</t>
  </si>
  <si>
    <t>אחריות ואחזקה</t>
  </si>
  <si>
    <t>נושא</t>
  </si>
  <si>
    <t>או"ה של מצלמתIP  באיכות FHD 1080P בתצורת BOX</t>
  </si>
  <si>
    <t>מצלמת ציידים</t>
  </si>
  <si>
    <t>או"ה של זרקור IR LED לטווח של 80 מטר מינימום</t>
  </si>
  <si>
    <t>או"ה מצלמת VMD טרמית לא מקוררת סטאטית לטווח של עד 100 מ (19mm)</t>
  </si>
  <si>
    <t>או"ה מצלמת VMD טרמית לא מקוררת סטאטית לטווח של עד 300 מ (35mm)</t>
  </si>
  <si>
    <t>או"ה מצלמת VMD טרמית לא מקוררת סטאטית לטווח של עד 500 מ (60mm)</t>
  </si>
  <si>
    <t>או"ה מצלמת VMD טרמית לא מקוררת סטאטית לטווח של עד 600  מ</t>
  </si>
  <si>
    <t xml:space="preserve">או"ה מערכת תצפית הכוללת יחצ"ג מתאים לחקירת התראות FHD מינימום הגדלה אופטית  X30   </t>
  </si>
  <si>
    <t>או"ה מערכת תצפית הכוללת יחצ"ג מתאים לעבודה רציפה, מצלמה טרמית אופגל או ש"ע 17 מיקרון 640X512 כולל עדשה באורך מוקד 60 מ"מ  לתצפית וגילוי ע"י אנליטיקה</t>
  </si>
  <si>
    <t>או"ה מערכת תצפית הכוללת יחצ"ג מתאים לעבודה רציפה, מצלמה טרמית אופגל או ש"ע 17 מיקרון 640X512 כולל עדשה באורך מוקד 75 מ"מ  לתצפית וגילוי ע"י אנליטיקה</t>
  </si>
  <si>
    <t>או"ה מערכת תצפית הכוללת יחצ"ג מתאים לעבודה רציפה, מצלמה טרמית אופגל או ש"ע 17 מיקרון 640X512 כולל עדשה באורך מוקד 100 מ"מ  לתצפית וגילוי ע"י אנליטיקה</t>
  </si>
  <si>
    <t>או"ה מערכת תצפית הכוללת יחצ"ג מתאים לעבודה רציפה, מצלמה טרמית אופגל או ש"ע 17 מיקרון 640X512 דו שדית  באורך מוקד 15-100 מ"מ  לתצפית וגילוי ע"י אנליטיקה</t>
  </si>
  <si>
    <t>או"ה מערכת תצפית הכוללת יחצ"ג מתאים לעבודה רציפה, מצלמה טרמית אופגל או ש"ע 17 מיקרון 640X512 דו שדית  באורך מוקד 45-135 מ"מ  לתצפית וגילוי ע"י אנליטיקה</t>
  </si>
  <si>
    <t>או"ה מערכת תצפית הכוללת יחצ"ג מתאים לעבודה רציפה, מצלמה טרמית אופגל או ש"ע 17 מיקרון 640X512 דו שדית  באורך מוקד 45-225 מ"מ  לתצפית וגילוי ע"י אנליטיקה</t>
  </si>
  <si>
    <t>או"ה מערכת תצפית הכוללת יחצ"ג מתאים לעבודה רציפה, מצלמה טרמית מקוררת  באורך מוקד של 275-300 מ"מ</t>
  </si>
  <si>
    <t>או"ה של תוספת מצלמה חוקרת יום ליחצ"ג הכולל מצלמה טרמית. המצלמה באיכות  FHD 1080P בהגדלה אופטית  של מינימום X30</t>
  </si>
  <si>
    <t>או"ה של מצלמת IP למערכת LPR הכוללת מיתקון ומיגון מושלם לעבודה רציפה בכל תנאי התאורה</t>
  </si>
  <si>
    <t>מצלמת יום עם זרקור ליזר לחקירת גילויים</t>
  </si>
  <si>
    <t>או"ה מכם גזרתי קצר טווח מתוצרת מגוס דגם SR500 או ש"ע הפריט כולל אינטגרציה מלאה עם תוכנת השו"ב שתבחר בפרוייקט.</t>
  </si>
  <si>
    <t>או"ה מכם גזרתי לטווח בינוני מתוצרת מגוס דגם SR1000 או ש"ע הפריט כולל אינטגרציה מלאה עם תוכנת השו"ב שתבחר בפרוייקט.</t>
  </si>
  <si>
    <t>או"ה מכם גזרתי לטווח ארוך ברונית או ש"ע הפריט כולל אינטגרציה מלאה עם תוכנת השו"ב שתבחר בפרוייקט.</t>
  </si>
  <si>
    <t>או"ה של כלל הרכיבים שיאפשרו תקשורת מוגברת קול בין הישל"ט לנקודת הקצה לתקשורת מול גורם חשוד.</t>
  </si>
  <si>
    <t>או"ה כבל סיב אופטי Single mode 12 סיבים, כולל כלל האביזרים הנדרשים להתקנה, חיבור והפעלה</t>
  </si>
  <si>
    <t>או"ה לינק אל חוטי בגלים מילימטריים להעברת נתונים באופן דו כיווני לפי חישובי העברת הנתונים של כלל המערכת. כל יחידה תכלול את כלל רכיבים להעברת מידע מנקודה לנקודה.</t>
  </si>
  <si>
    <t>או"ה לינק אל חוטי בתדר 2.4 GHZ להעברת נתונים באופן דו כיווני לפי חישובי העברת הנתונים של כלל המערכת. כל יחידה תכלול את כלל רכיבים להעברת מידע מנקודה לנקודה.</t>
  </si>
  <si>
    <t>לינק קצר</t>
  </si>
  <si>
    <t>או"ה של תשתית מתח לכלל ארונות התקשורת במתח כניסה של 220-240 VAC . ההתקנה כוללת את כלל הרכיבים הדרושים לאספקת מתח רצוף וקבוע לרבות עמודים מחברים מפסקים ועוד בהתאם לחוק החשמל. המחיר כולל אישור מנהדס על ביצוע כלל העבודות.</t>
  </si>
  <si>
    <t>או"ה של ארון ריכוז תקשורת וחשמל למערכת התצפית ו/ או המכ"ם ו/או הסנסור הנדרש. יודגש שהארון כולל את הארון הפיזי, מתגי תקשורת, ספקי כוח וכלל הציוד הנדרש להפעלה מבצעית מלאה.</t>
  </si>
  <si>
    <t>או"ה של ארון ריכוז תקשורת וחשמל לחדר השליטה יודגש שהארון כולל את הארון הפיזי, מתגי תקשורת וספקי כוח.</t>
  </si>
  <si>
    <t>או"ה של ארון ריכוז תקשורת וחשמל לקליינט נוסף ויודגש שהארון כולל את הארון הפיזי, מתגי תקשורת וספקי כוח.</t>
  </si>
  <si>
    <t>CAT-7 לתנאי חוץ NYY</t>
  </si>
  <si>
    <t>או"ה של כלל הרכיבים : חומרה תוכנה הנחוצים לפעולה של הישל"ט  ולשילוב כלל המרכיבים</t>
  </si>
  <si>
    <t>תוכנה לניהול הקלטה ואחזור לוידיאו ואודיו ברשת לכלל המצלמות בפרוייקט  (VMS)</t>
  </si>
  <si>
    <t>חומרה ותוכנה למערכת המכ"ם המאפשרת אינטגרציה מלאה עם מערכות השו"ב בפרוייקט</t>
  </si>
  <si>
    <t>תוכנה לניהול ושליטה במערכת LPR התוכנה כוללת את כלל הרכיבים לשליטה מערכת בזמן אמת ובתחקור לאחור</t>
  </si>
  <si>
    <t>הוספת קליינט לעמדות ומערכות השליטה בישל"ט</t>
  </si>
  <si>
    <t xml:space="preserve">מכלול תחנת עבודה </t>
  </si>
  <si>
    <t>חומרה למערכת ההקלטה כולל דיסק 8TB להקלטת וידיאו ודיסק SSD עבור מערכת ההפעלה.</t>
  </si>
  <si>
    <t>מוט ניהוג למצלמה ג'ויסטיק</t>
  </si>
  <si>
    <t>מיקרופון למוקד</t>
  </si>
  <si>
    <t>מוניטור טמ"ס "50-LCD:</t>
  </si>
  <si>
    <t>מוניטור טמ"ס "27-LCD:</t>
  </si>
  <si>
    <t>מטריצה וירטואלית ל4 מסכים</t>
  </si>
  <si>
    <t>מתג KVM תומך ב-2 כניסות ו2 יציאות  HDMI/DVI</t>
  </si>
  <si>
    <t>תורן 6 מטר</t>
  </si>
  <si>
    <t xml:space="preserve">או"ה תורן בגובה 4 מטר ע"ג אלמנט בטון  </t>
  </si>
  <si>
    <t>תורן 30 מטר</t>
  </si>
  <si>
    <t>או"ה של מכלול גיבוי מתח נמוך עם כמות מצברים מתאימה לגיבוי מתח במשך 4 שעות בארון הריכוז בישלט</t>
  </si>
  <si>
    <t>או"ה של מכלול גיבוי מתח נמוך עם כמות מצברים מתאימה לגיבוי מתח במשך 4 שעות בארונות המתח והתקשורת</t>
  </si>
  <si>
    <t>חשמל סולרי +מצברים</t>
  </si>
  <si>
    <t>גדר מתכת שזורה</t>
  </si>
  <si>
    <t>אינדיקציה לגדר</t>
  </si>
  <si>
    <t xml:space="preserve">הדרכה להפעלת המערכת לכלל המפעילים </t>
  </si>
  <si>
    <t>שירותי אחזקה ותמיכה 12 חודשים מסיום ההתקשרות הראשונית</t>
  </si>
  <si>
    <r>
      <t xml:space="preserve">או"ה כבל סיב אופטי Single mode 24 סיבים, כולל </t>
    </r>
    <r>
      <rPr>
        <u/>
        <sz val="11"/>
        <color rgb="FF000000"/>
        <rFont val="Arial"/>
        <family val="2"/>
        <scheme val="minor"/>
      </rPr>
      <t>כלל</t>
    </r>
    <r>
      <rPr>
        <sz val="11"/>
        <color rgb="FF000000"/>
        <rFont val="Arial"/>
        <family val="2"/>
        <scheme val="minor"/>
      </rPr>
      <t xml:space="preserve"> האביזרים הנדרשים </t>
    </r>
    <r>
      <rPr>
        <b/>
        <sz val="11"/>
        <color rgb="FF000000"/>
        <rFont val="Arial"/>
        <family val="2"/>
        <scheme val="minor"/>
      </rPr>
      <t xml:space="preserve">להתקנה בתנאי </t>
    </r>
    <r>
      <rPr>
        <b/>
        <u/>
        <sz val="11"/>
        <color rgb="FF000000"/>
        <rFont val="Arial"/>
        <family val="2"/>
        <scheme val="minor"/>
      </rPr>
      <t>חוץ</t>
    </r>
    <r>
      <rPr>
        <sz val="11"/>
        <color rgb="FF000000"/>
        <rFont val="Arial"/>
        <family val="2"/>
        <scheme val="minor"/>
      </rPr>
      <t xml:space="preserve"> בתליה בגובה ו/או ע"ג גדר לרבות חיבור והפעלה.</t>
    </r>
  </si>
  <si>
    <r>
      <rPr>
        <b/>
        <sz val="11"/>
        <color rgb="FF000000"/>
        <rFont val="Arial"/>
        <family val="2"/>
        <scheme val="minor"/>
      </rPr>
      <t>מכלול</t>
    </r>
    <r>
      <rPr>
        <sz val="11"/>
        <color rgb="FF000000"/>
        <rFont val="Arial"/>
        <family val="2"/>
        <scheme val="minor"/>
      </rPr>
      <t xml:space="preserve"> שרת חומרה עבור מערכת אנליטיקה (VA) המאפשרת גילוי בהתאם לדמ"צ לפחות לעד 15 ערוצי וידאו למצלמות </t>
    </r>
    <r>
      <rPr>
        <u/>
        <sz val="11"/>
        <color rgb="FF000000"/>
        <rFont val="Arial"/>
        <family val="2"/>
        <scheme val="minor"/>
      </rPr>
      <t>ממונעות</t>
    </r>
    <r>
      <rPr>
        <sz val="11"/>
        <color rgb="FF000000"/>
        <rFont val="Arial"/>
        <family val="2"/>
        <scheme val="minor"/>
      </rPr>
      <t xml:space="preserve"> ליכולת לסריקה בתנועה על פי פריסטים ואפשרות להוצאת נ.צ מדוייק של מיקום המטרה למפעיל ולמערכת השו"ב כולל קונפיגורציה מלאה לפי הגדרות הלקוח.</t>
    </r>
  </si>
  <si>
    <r>
      <rPr>
        <b/>
        <sz val="11"/>
        <color rgb="FF000000"/>
        <rFont val="Arial"/>
        <family val="2"/>
        <scheme val="minor"/>
      </rPr>
      <t>מכלול</t>
    </r>
    <r>
      <rPr>
        <sz val="11"/>
        <color rgb="FF000000"/>
        <rFont val="Arial"/>
        <family val="2"/>
        <scheme val="minor"/>
      </rPr>
      <t xml:space="preserve"> שרת חומרה עבור מערכת  וידיאו אנליטיקה  AI deep learning  (בינה מלאכותית) המאפשרת גילוי בהתאם לדמ"צ למצלמות </t>
    </r>
    <r>
      <rPr>
        <u/>
        <sz val="11"/>
        <color rgb="FF000000"/>
        <rFont val="Arial"/>
        <family val="2"/>
        <scheme val="minor"/>
      </rPr>
      <t>קבועות</t>
    </r>
    <r>
      <rPr>
        <sz val="11"/>
        <color rgb="FF000000"/>
        <rFont val="Arial"/>
        <family val="2"/>
        <scheme val="minor"/>
      </rPr>
      <t xml:space="preserve"> לפחות לעד 40 ערוצי וידאו בעלת יכולת  לקביעת סיווגי אובייקטים ולמידת תא שטח בטכנולוגיית זיהוי וגילוי AI, העלות כולל קונפיגורציה מלאה לפי הגדרות הלקוח.</t>
    </r>
  </si>
  <si>
    <r>
      <t xml:space="preserve">ערוץ אנליטיקה למצלמות </t>
    </r>
    <r>
      <rPr>
        <b/>
        <sz val="11"/>
        <color rgb="FF000000"/>
        <rFont val="Arial"/>
        <family val="2"/>
        <scheme val="minor"/>
      </rPr>
      <t>סטטיות</t>
    </r>
    <r>
      <rPr>
        <sz val="11"/>
        <color rgb="FF000000"/>
        <rFont val="Arial"/>
        <family val="2"/>
        <scheme val="minor"/>
      </rPr>
      <t xml:space="preserve"> בהתאם לתכנון המבצעי </t>
    </r>
  </si>
  <si>
    <r>
      <t xml:space="preserve">ערוץ אנליטיקה למצלמות </t>
    </r>
    <r>
      <rPr>
        <b/>
        <sz val="11"/>
        <color rgb="FF000000"/>
        <rFont val="Arial"/>
        <family val="2"/>
        <scheme val="minor"/>
      </rPr>
      <t>ממונעות</t>
    </r>
    <r>
      <rPr>
        <sz val="11"/>
        <color rgb="FF000000"/>
        <rFont val="Arial"/>
        <family val="2"/>
        <scheme val="minor"/>
      </rPr>
      <t xml:space="preserve"> בהתאם לתכנון המבצעי</t>
    </r>
  </si>
  <si>
    <r>
      <rPr>
        <sz val="11"/>
        <color rgb="FFFF0000"/>
        <rFont val="Arial"/>
        <family val="2"/>
        <scheme val="minor"/>
      </rPr>
      <t>אופציה</t>
    </r>
    <r>
      <rPr>
        <sz val="11"/>
        <color rgb="FF000000"/>
        <rFont val="Arial"/>
        <family val="2"/>
        <scheme val="minor"/>
      </rPr>
      <t xml:space="preserve"> - דיסק קשיח 8TB נוסף </t>
    </r>
  </si>
  <si>
    <t>פריט</t>
  </si>
  <si>
    <t>מצלמת IP המאפשרת אנליטקה בתצורת BOX המכלול מורכב: ממארז המתאים להתקנה בתנאי OUTDOOR, מצלמה באיכות FHD, עדשה באיכות גבוהה אורך מוקד 2.8-12 מ"מ אלא אם צויין אחרת</t>
  </si>
  <si>
    <t>מצלמה מסוות הכוללת מארז סוללות יכולת תקשורת בסלולר וערכת הסוואה לצילום תנועה בציר מוגדר. הסכום כולל את ה-SIM וחבילת הגלישה</t>
  </si>
  <si>
    <t>זרקור LED IR באונה רחבה להארה למרחק של 80 מטר מינימום בכדי לאפשר אנליטיקה במרחב ההארה.</t>
  </si>
  <si>
    <t>מצלמה טרמית לא מקוררת  17 מיקרון תוצרת אופגל או ש"ע לצורך חיבור למערכת VA בשטחים מיוחדים</t>
  </si>
  <si>
    <t>מערכת גילוי וחקירה לילה</t>
  </si>
  <si>
    <t xml:space="preserve">תוספת ערוץ יום ליחצ"ג </t>
  </si>
  <si>
    <t>מכלול הכולל מארז מוקשח ומצלמה המתאימה להתקנה ועבודה רציפה עם מערכת LPR</t>
  </si>
  <si>
    <t>מצלמת IP יום-לילה חיצונית  כולל יחצ"ג PTZ לחקירת התראות בטווחים בינוניים ארוכים העלות תכלול פנס א.א ל 270 מטר כדוגמת VIDEOTEC.</t>
  </si>
  <si>
    <t>מערכת גילוי מכ"ם</t>
  </si>
  <si>
    <t>מכלול כריזה (שופר IP) בנקודת קצה לרבות הציוד הנדרש בישל"ט להפעלה מבצעית מלאה  - מחיר יחידה יכלול את החלק היחסי להפעלה מושלמת של המערכת (רישיון במידה ונדרש).</t>
  </si>
  <si>
    <t>חיבור כלל ארונות התקשורת בפרוייקט</t>
  </si>
  <si>
    <t>חיבור כלל רכיבי המערכת המכלולל יכלול את כלל הרכיבים והרשיונות ליצירת תקשורת אל חוטית דו כיוונית בין רכיבי המערכת.</t>
  </si>
  <si>
    <t>אספקת מתח לארונות התקשורת (כולל התקנת עמודי עץ)</t>
  </si>
  <si>
    <t>ארון ריכוז בגודל 44U הכולל את כלל הפריטים להכולל את כלל הפריטים לתקשורת(מתגים רכיבים אופטיים ועוד) ואספקת מתח(ספקי כוח,ממירי מתח ועוד) וגבוי מתח לכלל המערכות בישל"ט</t>
  </si>
  <si>
    <t>ארון ריכוז בגודל 44U הכולל את כלל הפריטים להכולל את כלל הפריטים לתקשורת (מתגים רכיבים אופטיים ועוד) ואספקת מתח (ספקי כוח,ממירי מתח ועוד) וגבוי מתח לכלל המערכות בישל"ט</t>
  </si>
  <si>
    <t>אספקת מתח נמוך ותקשורת  בין רכיבי המערכת השונים</t>
  </si>
  <si>
    <t xml:space="preserve">שרת ותוכנת שו"ב </t>
  </si>
  <si>
    <t>תוכנת ניהול וידיאו</t>
  </si>
  <si>
    <t>תוכנת וחומרת ניהול מכ"ם</t>
  </si>
  <si>
    <t xml:space="preserve">תוכנה לניהול LPR </t>
  </si>
  <si>
    <t>הוספת קליינט במיקום שונה לצורך צפייה ושליטה בכלל מערכות הישל"ט הפריט כולל את כלל הרכיבים ואת הקונפיגורציה של עמדת הקליינט הנוספת</t>
  </si>
  <si>
    <t>חומרה ותוכנה לתחנת עבודה</t>
  </si>
  <si>
    <t>שרת איחסון לכלל הציודים שבפרויקט המחיר הינו מכלול הכולל כל הרכיבים הנדרשים לאחסון בנפח של לפחות 21 ימי-הקלטה לכל האביזרים</t>
  </si>
  <si>
    <t>לניהוג היחצ"ג</t>
  </si>
  <si>
    <t>להגדלת נפח איחסון זיכרון מעבר ל21 ימי-ההקלטה הנ"ל</t>
  </si>
  <si>
    <t>מוניטור לצפיה ושליטה לרבות כלל האביזרים והאלמנטים הנדרשים (מתגים, כבלים מתאימים וכיוצ"ב) להפעלה מיטבית מלאה</t>
  </si>
  <si>
    <t xml:space="preserve">מטריצה לניהול מסכים מרובים הפריט כולל את כלל הרכיבים ואת הקונפיגורציה של עמדת הקליינט הנוספת </t>
  </si>
  <si>
    <t>צפיה בשרת הקלטות וניהול בתשתית אחת</t>
  </si>
  <si>
    <t>התקנת אביזרי קצה</t>
  </si>
  <si>
    <t>גיבוי מתח לכלל המערכות בישלט למשך 4 שעות לפחות לרבות מגע יבש לקבלת אינדקציית ניתוח מתח.</t>
  </si>
  <si>
    <t>גיבוי מתח לכלל הארונות של אביזרי הקצה</t>
  </si>
  <si>
    <t>גדר מעכבת</t>
  </si>
  <si>
    <t>התראות גדר</t>
  </si>
  <si>
    <t>הדרכה של כלל מפעילי המערכת בסיום ההתקנה</t>
  </si>
  <si>
    <t>תאור</t>
  </si>
  <si>
    <r>
      <t xml:space="preserve">תוכנה לגילוי ואבחנה כולל יכולת לביצוע אנליטיקה מנוהלת סריקה </t>
    </r>
    <r>
      <rPr>
        <b/>
        <u/>
        <sz val="11"/>
        <color rgb="FF000000"/>
        <rFont val="Arial"/>
        <family val="2"/>
        <scheme val="minor"/>
      </rPr>
      <t>לכלל אביזרי הקצה</t>
    </r>
    <r>
      <rPr>
        <sz val="11"/>
        <color rgb="FF000000"/>
        <rFont val="Arial"/>
        <family val="2"/>
        <scheme val="minor"/>
      </rPr>
      <t xml:space="preserve"> במערכת</t>
    </r>
  </si>
  <si>
    <t>יחידת מידה</t>
  </si>
  <si>
    <t>מחיר ליחידה</t>
  </si>
  <si>
    <t>מכלול</t>
  </si>
  <si>
    <t>מטר</t>
  </si>
  <si>
    <t>קומפלט</t>
  </si>
  <si>
    <t>ערוץ למצלמה יחידה</t>
  </si>
  <si>
    <t>יום</t>
  </si>
  <si>
    <t>אחוז מעלות מערכת</t>
  </si>
  <si>
    <r>
      <t>ארון ריכוז פוליאסטר משוריין לתנאי OUTDOOR הכולל את כלל הפריטים לתקשורת (</t>
    </r>
    <r>
      <rPr>
        <b/>
        <sz val="11"/>
        <color rgb="FF000000"/>
        <rFont val="Arial"/>
        <family val="2"/>
        <scheme val="minor"/>
      </rPr>
      <t>מתגים, רכיבים אופטיים ועוד</t>
    </r>
    <r>
      <rPr>
        <sz val="11"/>
        <color rgb="FF000000"/>
        <rFont val="Arial"/>
        <family val="2"/>
        <scheme val="minor"/>
      </rPr>
      <t xml:space="preserve">) ואספקת מתח (ספקי כוח,ממירי מתח ועוד) וגבוי מתח לכל מערכות הקצה -מצלמות / המכ"ם / סנסור אחר. המחיר </t>
    </r>
    <r>
      <rPr>
        <b/>
        <sz val="11"/>
        <color rgb="FF000000"/>
        <rFont val="Arial"/>
        <family val="2"/>
        <scheme val="minor"/>
      </rPr>
      <t>כולל</t>
    </r>
    <r>
      <rPr>
        <sz val="11"/>
        <color rgb="FF000000"/>
        <rFont val="Arial"/>
        <family val="2"/>
        <scheme val="minor"/>
      </rPr>
      <t xml:space="preserve"> ב</t>
    </r>
    <r>
      <rPr>
        <u/>
        <sz val="11"/>
        <color rgb="FF000000"/>
        <rFont val="Arial"/>
        <family val="2"/>
        <scheme val="minor"/>
      </rPr>
      <t>קר IP ל6 כניסות/יציאות + מגנט להתראת פתיחת דלת + חיבור לאינדקציית ניתוק מתח</t>
    </r>
    <r>
      <rPr>
        <sz val="11"/>
        <color rgb="FF000000"/>
        <rFont val="Arial"/>
        <family val="2"/>
        <scheme val="minor"/>
      </rPr>
      <t xml:space="preserve"> (כדוגמת בקר 'אדם' או ש"ע)</t>
    </r>
  </si>
  <si>
    <r>
      <t xml:space="preserve">ערוץ אנליטיקה למערכת ה-VA למצלמה </t>
    </r>
    <r>
      <rPr>
        <b/>
        <sz val="11"/>
        <color rgb="FF000000"/>
        <rFont val="Arial"/>
        <family val="2"/>
        <scheme val="minor"/>
      </rPr>
      <t>סטטית</t>
    </r>
    <r>
      <rPr>
        <sz val="11"/>
        <color rgb="FF000000"/>
        <rFont val="Arial"/>
        <family val="2"/>
        <scheme val="minor"/>
      </rPr>
      <t xml:space="preserve"> בהתאם לתכנון המבצעי עם התאמה לעבודה מלאה. המחיר הינו מכלול לאינטגרציה מבצעית מלאה וכולל בתוכו את כלל העליות הנדרשות להפעלת המערכת.</t>
    </r>
  </si>
  <si>
    <r>
      <t xml:space="preserve">ערוץ אנליטיקה למערכת ה-VA למצלמה </t>
    </r>
    <r>
      <rPr>
        <b/>
        <sz val="11"/>
        <color rgb="FF000000"/>
        <rFont val="Arial"/>
        <family val="2"/>
        <scheme val="minor"/>
      </rPr>
      <t>ממונעת</t>
    </r>
    <r>
      <rPr>
        <sz val="11"/>
        <color rgb="FF000000"/>
        <rFont val="Arial"/>
        <family val="2"/>
        <scheme val="minor"/>
      </rPr>
      <t xml:space="preserve"> בהתאם לתכנון המבצעי עם התאמה לעבודה מלאה. המחיר הינו מכלול לאינטגרציה מבצעית מלאה וכולל בתוכו את כלל העליות הנדרשות להפעלת המערכת.</t>
    </r>
  </si>
  <si>
    <t>כמות</t>
  </si>
  <si>
    <t>מחיר</t>
  </si>
  <si>
    <t>סה"כ כמות</t>
  </si>
  <si>
    <t>סה"כ מחיר</t>
  </si>
  <si>
    <t>סיכום נתונים</t>
  </si>
  <si>
    <t>מקט</t>
  </si>
  <si>
    <t>1.1.1</t>
  </si>
  <si>
    <t>1.2.1</t>
  </si>
  <si>
    <t>1.1.2</t>
  </si>
  <si>
    <t>1.1.3</t>
  </si>
  <si>
    <t>1.1.4</t>
  </si>
  <si>
    <t>1.1.5</t>
  </si>
  <si>
    <t>1.1.6</t>
  </si>
  <si>
    <t>1.3.1</t>
  </si>
  <si>
    <t>1.3.2</t>
  </si>
  <si>
    <t>1.3.3</t>
  </si>
  <si>
    <t>1.3.4</t>
  </si>
  <si>
    <t>1.3.5</t>
  </si>
  <si>
    <t>1.3.6</t>
  </si>
  <si>
    <t>1.3.7</t>
  </si>
  <si>
    <t>1.3.8</t>
  </si>
  <si>
    <t>1.3.9</t>
  </si>
  <si>
    <t>1.3.10</t>
  </si>
  <si>
    <t>1.3.11</t>
  </si>
  <si>
    <t>2.1.1</t>
  </si>
  <si>
    <t>2.2.1</t>
  </si>
  <si>
    <t>2.3.1</t>
  </si>
  <si>
    <t>3.1.1</t>
  </si>
  <si>
    <t>4.1.1</t>
  </si>
  <si>
    <t>4.1.2</t>
  </si>
  <si>
    <t>4.1.3</t>
  </si>
  <si>
    <t>4.1.4</t>
  </si>
  <si>
    <t>4.1.5</t>
  </si>
  <si>
    <t>4.2.1</t>
  </si>
  <si>
    <t>4.2.2</t>
  </si>
  <si>
    <t>4.2.3</t>
  </si>
  <si>
    <t>4.2.4</t>
  </si>
  <si>
    <t>4.3.1</t>
  </si>
  <si>
    <t>5.1.1</t>
  </si>
  <si>
    <t>5.1.2</t>
  </si>
  <si>
    <t>5.1.3</t>
  </si>
  <si>
    <t>5.1.4</t>
  </si>
  <si>
    <t>5.1.5</t>
  </si>
  <si>
    <t>5.1.6</t>
  </si>
  <si>
    <t>5.1.7</t>
  </si>
  <si>
    <t>5.1.8</t>
  </si>
  <si>
    <t>5.1.9</t>
  </si>
  <si>
    <t>6.1.1</t>
  </si>
  <si>
    <t>6.1.2</t>
  </si>
  <si>
    <t>6.1.3</t>
  </si>
  <si>
    <t>6.1.4</t>
  </si>
  <si>
    <t>6.1.5</t>
  </si>
  <si>
    <t>6.1.6</t>
  </si>
  <si>
    <t>6.1.7</t>
  </si>
  <si>
    <t>6.1.8</t>
  </si>
  <si>
    <t>6.1.9</t>
  </si>
  <si>
    <t>7.1.1</t>
  </si>
  <si>
    <t>7.1.2</t>
  </si>
  <si>
    <t>7.1.3</t>
  </si>
  <si>
    <t>8.1.1</t>
  </si>
  <si>
    <t>8.1.2</t>
  </si>
  <si>
    <t>8.1.3</t>
  </si>
  <si>
    <t>9.1.1</t>
  </si>
  <si>
    <t>9.1.2</t>
  </si>
  <si>
    <t>מק"ט</t>
  </si>
  <si>
    <t>סה"כ</t>
  </si>
  <si>
    <t>מע"מ</t>
  </si>
  <si>
    <t>סה"כ כולל מע"מ</t>
  </si>
  <si>
    <t>חמ"ל</t>
  </si>
  <si>
    <t>אזור תעשייה</t>
  </si>
  <si>
    <t>מוסדות חינוך</t>
  </si>
  <si>
    <t>יציאה צפונית</t>
  </si>
  <si>
    <t>פארקים</t>
  </si>
  <si>
    <t>צמתים</t>
  </si>
  <si>
    <t>מרחב עירוני</t>
  </si>
  <si>
    <t>כניסה ראשית</t>
  </si>
  <si>
    <t>צומת כניסה</t>
  </si>
  <si>
    <t>צומת מזרחית</t>
  </si>
  <si>
    <t>מוקד</t>
  </si>
  <si>
    <t>למען הסר ספק כל הסעיפים ללא יוצא מן הכלל יכללו במחיר היחידה המוגש פה ע"י הקבלן את: תיכנון סופי, יבוא, הובלה, אספקה, התקנה, הפעלה, הרצה, הכנסה לשירות, שירות ואחריות לשלוש שנים, תיאום מול כל הגופים הנדרשים, הוצאת היתרים מכל גוף או רשות ככל שיידרש, הכנת ספרות, שרטוטים, סכמות, חדשנות, חיווטים כולל סיבים אופטיים, כבילה מלאה, מחברים, מתאמים, מפצלים, מרחיקים, כולל לסיבים האופטים הלחמה-השמטה- מחברים-מתאמים- בדיקות ODTR וכו', זרועות, קונזולות, תומכים מאושרי קונסקטורקטור, כל כלי העבודה, עובדים מומחים, ציוד כגון מחפרון, עגלות, רמפות, סולמות, מנופים לכל סוגיהן בהתאם לכל הנדרש לפי התכנון המאושר כתב הכמויות ותנאי השטח וכל זאת ללא תוספת מחיר מעבר למחיר הנדרש על ידכם בכתב הכמויות</t>
  </si>
  <si>
    <r>
      <rPr>
        <b/>
        <u/>
        <sz val="11"/>
        <color theme="1"/>
        <rFont val="Arial"/>
      </rPr>
      <t>הערה:</t>
    </r>
    <r>
      <rPr>
        <sz val="11"/>
        <color theme="1"/>
        <rFont val="Arial"/>
      </rPr>
      <t xml:space="preserve"> כל הפריטים המוצעים יהיו מוצרי מותג מוכר, המשווק בישראל בשנים האחרונות. המחירים כוללים אספקה והתקנה כבילה וחיווט במחיר אביזר הקצה הפעלה והדרכה ובהתאם לספעיפים הרלוונטים במפרט הטכני לרבות הרישיון בתוכנת VMS ו/או השו"ב לכלל האביזרים.</t>
    </r>
  </si>
  <si>
    <r>
      <rPr>
        <b/>
        <u/>
        <sz val="11"/>
        <color theme="1"/>
        <rFont val="Arial"/>
      </rPr>
      <t xml:space="preserve">הערה: </t>
    </r>
    <r>
      <rPr>
        <sz val="11"/>
        <color theme="1"/>
        <rFont val="Arial"/>
      </rPr>
      <t>המצלמות שיוצעו יהיו מתוצרת   CRISP, OPGAL ,BOSCH, AVIGILION , AXIS, SONY,  GRUNDIG או שוו"ע מאושר</t>
    </r>
  </si>
  <si>
    <t>או"ה של כלל הרכיבים : חומרה תוכנה הנחוצים לפעולה של הישל"ט  ולשילוב כלל המרכיבים (מודול שו"ב עירוני)</t>
  </si>
  <si>
    <t>שרת ותוכנת שו"ב (מודל שו"ב עירוני)</t>
  </si>
  <si>
    <t>רישיון וידיאו למצלמה קיימת</t>
  </si>
  <si>
    <t>חיבור מצלמות קיימות למערכת החדשה</t>
  </si>
  <si>
    <t>רישיון למצלמה יחידה</t>
  </si>
  <si>
    <t>מצלמות ואביזרי קצה</t>
  </si>
  <si>
    <t>או"ה לינק אל חוטי בתדר 5.8 GHZ להעברת נתונים באופן דו כיווני לפי חישובי העברת הנתונים של כלל המערכת. כל יחידה תכלול את כלל רכיבים להעברת מידע מנקודה לנקודה.</t>
  </si>
  <si>
    <t>או"ה מערכת תצפית הכוללת יחצ"ג מתאים לעבודה רציפה, מצלמה טרמית אופגל או ש"ע 17 מיקרון 640X512 זום רציף באורך מוקד 26-105 מ"מ  לתצפית וגילוי ע"י אנליטיקה (לטווחים של 700 מטר)</t>
  </si>
  <si>
    <r>
      <rPr>
        <b/>
        <sz val="11"/>
        <color rgb="FF000000"/>
        <rFont val="Arial"/>
        <family val="2"/>
        <scheme val="minor"/>
      </rPr>
      <t>מכלול</t>
    </r>
    <r>
      <rPr>
        <sz val="11"/>
        <color rgb="FF000000"/>
        <rFont val="Arial"/>
        <family val="2"/>
        <scheme val="minor"/>
      </rPr>
      <t xml:space="preserve"> שרת חומרה עבור מערכת  וידיאו אנליטיקה  AI deep learning  (בינה מלאכותית) המאפשרת גילוי בהתאם לדמ"צ למצלמות </t>
    </r>
    <r>
      <rPr>
        <b/>
        <u/>
        <sz val="11"/>
        <color rgb="FF000000"/>
        <rFont val="Arial"/>
        <family val="2"/>
        <scheme val="minor"/>
      </rPr>
      <t>קבועות</t>
    </r>
    <r>
      <rPr>
        <sz val="11"/>
        <color rgb="FF000000"/>
        <rFont val="Arial"/>
        <family val="2"/>
        <scheme val="minor"/>
      </rPr>
      <t xml:space="preserve"> </t>
    </r>
    <r>
      <rPr>
        <b/>
        <u/>
        <sz val="11"/>
        <color rgb="FF000000"/>
        <rFont val="Arial"/>
        <family val="2"/>
        <scheme val="minor"/>
      </rPr>
      <t xml:space="preserve">לפחות לעד 40 ערוצי וידאו </t>
    </r>
    <r>
      <rPr>
        <sz val="11"/>
        <color rgb="FF000000"/>
        <rFont val="Arial"/>
        <family val="2"/>
        <scheme val="minor"/>
      </rPr>
      <t>בעלת יכולת  לקביעת סיווגי אובייקטים ולמידת תא שטח בטכנולוגיית זיהוי וגילוי AI, העלות כולל קונפיגורציה מלאה לפי הגדרות הלקוח.</t>
    </r>
  </si>
  <si>
    <t>מטריצה וירטואלית ל6 מסכים</t>
  </si>
  <si>
    <t xml:space="preserve">או"ה של מכלול גיבוי מתח נמוך עם כמות מצברים מתאימה לגיבוי מתח במשך 4 שעות בארונות הריכוז ביחידות הקצה </t>
  </si>
  <si>
    <r>
      <rPr>
        <b/>
        <sz val="11"/>
        <color rgb="FF000000"/>
        <rFont val="Arial"/>
        <family val="2"/>
        <scheme val="minor"/>
      </rPr>
      <t>מכלול</t>
    </r>
    <r>
      <rPr>
        <sz val="11"/>
        <color rgb="FF000000"/>
        <rFont val="Arial"/>
        <family val="2"/>
        <scheme val="minor"/>
      </rPr>
      <t xml:space="preserve"> שרת חומרה עבור מערכת אנליטיקה (VA) המאפשרת גילוי בהתאם לדמ"צ </t>
    </r>
    <r>
      <rPr>
        <b/>
        <u/>
        <sz val="11"/>
        <color rgb="FF000000"/>
        <rFont val="Arial"/>
        <family val="2"/>
        <scheme val="minor"/>
      </rPr>
      <t>לפחות לעד 15 ערוצי וידאו</t>
    </r>
    <r>
      <rPr>
        <sz val="11"/>
        <color rgb="FF000000"/>
        <rFont val="Arial"/>
        <family val="2"/>
        <scheme val="minor"/>
      </rPr>
      <t xml:space="preserve"> למצלמות </t>
    </r>
    <r>
      <rPr>
        <b/>
        <u/>
        <sz val="11"/>
        <color rgb="FF000000"/>
        <rFont val="Arial"/>
        <family val="2"/>
        <scheme val="minor"/>
      </rPr>
      <t>ממונעות</t>
    </r>
    <r>
      <rPr>
        <sz val="11"/>
        <color rgb="FF000000"/>
        <rFont val="Arial"/>
        <family val="2"/>
        <scheme val="minor"/>
      </rPr>
      <t xml:space="preserve"> ליכולת לסריקה בתנועה על פי פריסטים ואפשרות להוצאת נ.צ מדוייק של מיקום המטרה למפעיל ולמערכת השו"ב כולל קונפיגורציה מלאה לפי הגדרות הלקוח.</t>
    </r>
  </si>
  <si>
    <t>הדרכה להפעלת המערכת לכלל המפעילים (כלול במחיר המערכת)</t>
  </si>
  <si>
    <t>דגם</t>
  </si>
  <si>
    <t>יצרן</t>
  </si>
  <si>
    <t>ארץ ייצור</t>
  </si>
  <si>
    <t>קישור למפרט טכני</t>
  </si>
  <si>
    <t xml:space="preserve"> </t>
  </si>
  <si>
    <t>הצעת מחיר קבלן</t>
  </si>
  <si>
    <t>מחיר ליחידה - הצעה</t>
  </si>
  <si>
    <t>אחוז הנחת קבלן</t>
  </si>
  <si>
    <t>סכום הנחת קבלן</t>
  </si>
  <si>
    <t>נוסחה</t>
  </si>
  <si>
    <t>פתוח</t>
  </si>
  <si>
    <t>ארון ריכוז בגודל 44U  הכולל את כלל הפריטים לתקשורת(מתגים רכיבים אופטיים ועוד) ואספקת מתח(ספקי כוח,ממירי מתח ועוד) וגבוי מתח לכלל המערכות בישל"ט</t>
  </si>
  <si>
    <t>ארון ריכוז בגודל 6U הכולל את כלל הפריטים לתקשורת (מתגים רכיבים אופטיים ועוד) ואספקת מתח (ספקי כוח,ממירי מתח ועוד) וגבוי מתח.</t>
  </si>
  <si>
    <t>גיבוי מתח לכלל המערכות בישלט למשך 2 שעות לפחות לרבות מגע יבש לקבלת אינדקציית ניתוח מתח.</t>
  </si>
  <si>
    <t>גיבוי מתח לכלל המערכות בארון הריכוז למשך 4 שעות לפחות לרבות מגע יבש לקבלת אינדקציית ניתוח מתח.</t>
  </si>
  <si>
    <t>אחוז ההנחה הינו: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</si>
</sst>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7" x14ac:knownFonts="1">
    <font>
      <sz val="11"/>
      <color theme="1"/>
      <name val="Arial"/>
      <family val="2"/>
      <charset val="177"/>
      <scheme val="minor"/>
    </font>
    <font>
      <sz val="11"/>
      <color theme="1"/>
      <name val="Arial"/>
      <family val="2"/>
      <charset val="177"/>
      <scheme val="minor"/>
    </font>
    <font>
      <sz val="11"/>
      <color theme="1"/>
      <name val="Arial"/>
      <family val="2"/>
      <scheme val="minor"/>
    </font>
    <font>
      <b/>
      <sz val="11"/>
      <color theme="1"/>
      <name val="Arial"/>
      <family val="2"/>
      <scheme val="minor"/>
    </font>
    <font>
      <sz val="12"/>
      <color theme="1"/>
      <name val="Arial"/>
      <family val="2"/>
      <scheme val="minor"/>
    </font>
    <font>
      <sz val="11"/>
      <color rgb="FF000000"/>
      <name val="Arial"/>
      <family val="2"/>
      <scheme val="minor"/>
    </font>
    <font>
      <u/>
      <sz val="11"/>
      <color rgb="FF000000"/>
      <name val="Arial"/>
      <family val="2"/>
      <scheme val="minor"/>
    </font>
    <font>
      <b/>
      <sz val="11"/>
      <color rgb="FF000000"/>
      <name val="Arial"/>
      <family val="2"/>
      <scheme val="minor"/>
    </font>
    <font>
      <b/>
      <u/>
      <sz val="11"/>
      <color rgb="FF000000"/>
      <name val="Arial"/>
      <family val="2"/>
      <scheme val="minor"/>
    </font>
    <font>
      <sz val="11"/>
      <color rgb="FFFF0000"/>
      <name val="Arial"/>
      <family val="2"/>
      <scheme val="minor"/>
    </font>
    <font>
      <sz val="11"/>
      <color theme="1"/>
      <name val="Arial"/>
    </font>
    <font>
      <b/>
      <u/>
      <sz val="11"/>
      <color theme="1"/>
      <name val="Arial"/>
    </font>
    <font>
      <sz val="9"/>
      <color theme="1"/>
      <name val="Arial"/>
      <family val="2"/>
    </font>
    <font>
      <b/>
      <sz val="16"/>
      <color theme="1"/>
      <name val="Arial"/>
      <family val="2"/>
    </font>
    <font>
      <b/>
      <sz val="16"/>
      <color theme="1"/>
      <name val="Arial"/>
      <family val="2"/>
      <scheme val="minor"/>
    </font>
    <font>
      <sz val="16"/>
      <color theme="1"/>
      <name val="Arial"/>
      <family val="2"/>
      <charset val="177"/>
      <scheme val="minor"/>
    </font>
    <font>
      <sz val="11"/>
      <color theme="1"/>
      <name val="Arial"/>
      <family val="2"/>
    </font>
  </fonts>
  <fills count="13">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A3"/>
        <bgColor indexed="64"/>
      </patternFill>
    </fill>
    <fill>
      <patternFill patternType="solid">
        <fgColor rgb="FF83E5E5"/>
        <bgColor indexed="64"/>
      </patternFill>
    </fill>
    <fill>
      <patternFill patternType="solid">
        <fgColor theme="8" tint="0.79998168889431442"/>
        <bgColor indexed="64"/>
      </patternFill>
    </fill>
    <fill>
      <patternFill patternType="solid">
        <fgColor rgb="FFFFFF00"/>
        <bgColor rgb="FFFFFF00"/>
      </patternFill>
    </fill>
    <fill>
      <patternFill patternType="solid">
        <fgColor rgb="FFDDD9C3"/>
        <bgColor rgb="FFDDD9C3"/>
      </patternFill>
    </fill>
    <fill>
      <patternFill patternType="solid">
        <fgColor theme="5" tint="0.79998168889431442"/>
        <bgColor rgb="FFF2DBDB"/>
      </patternFill>
    </fill>
    <fill>
      <patternFill patternType="solid">
        <fgColor rgb="FFFFFF00"/>
        <bgColor rgb="FFF2DBDB"/>
      </patternFill>
    </fill>
  </fills>
  <borders count="10">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cellStyleXfs>
  <cellXfs count="87">
    <xf numFmtId="0" fontId="0" fillId="0" borderId="0" xfId="0"/>
    <xf numFmtId="0" fontId="3" fillId="3" borderId="1" xfId="0" applyFont="1" applyFill="1" applyBorder="1" applyAlignment="1">
      <alignment wrapText="1"/>
    </xf>
    <xf numFmtId="0" fontId="2" fillId="3" borderId="1" xfId="0" applyFont="1" applyFill="1" applyBorder="1" applyAlignment="1">
      <alignment wrapText="1"/>
    </xf>
    <xf numFmtId="0" fontId="0" fillId="0" borderId="0" xfId="0" applyProtection="1">
      <protection locked="0"/>
    </xf>
    <xf numFmtId="0" fontId="10" fillId="11" borderId="5"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164" fontId="0" fillId="0" borderId="0" xfId="1" applyNumberFormat="1" applyFont="1" applyAlignment="1" applyProtection="1">
      <alignment wrapText="1"/>
      <protection locked="0"/>
    </xf>
    <xf numFmtId="0" fontId="2" fillId="0" borderId="0" xfId="0" applyFont="1" applyProtection="1">
      <protection locked="0"/>
    </xf>
    <xf numFmtId="164" fontId="2" fillId="5" borderId="2" xfId="1" applyNumberFormat="1" applyFont="1" applyFill="1" applyBorder="1" applyAlignment="1" applyProtection="1">
      <alignment wrapText="1"/>
      <protection locked="0"/>
    </xf>
    <xf numFmtId="9" fontId="2" fillId="5" borderId="2" xfId="2" applyFont="1" applyFill="1" applyBorder="1" applyAlignment="1" applyProtection="1">
      <alignment wrapText="1"/>
      <protection locked="0"/>
    </xf>
    <xf numFmtId="0" fontId="3" fillId="0" borderId="0" xfId="0" applyFont="1" applyProtection="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right" wrapText="1"/>
      <protection locked="0"/>
    </xf>
    <xf numFmtId="0" fontId="4" fillId="0" borderId="0" xfId="0" applyFont="1" applyAlignment="1" applyProtection="1">
      <alignment wrapText="1"/>
      <protection locked="0"/>
    </xf>
    <xf numFmtId="9" fontId="2" fillId="5" borderId="2" xfId="2" applyFont="1" applyFill="1" applyBorder="1" applyAlignment="1" applyProtection="1">
      <alignment horizontal="right" wrapText="1"/>
    </xf>
    <xf numFmtId="164" fontId="2" fillId="2" borderId="2" xfId="1" applyNumberFormat="1" applyFont="1" applyFill="1" applyBorder="1" applyAlignment="1" applyProtection="1">
      <alignment wrapText="1"/>
      <protection locked="0"/>
    </xf>
    <xf numFmtId="164" fontId="0" fillId="0" borderId="4" xfId="1" applyNumberFormat="1" applyFont="1" applyBorder="1" applyAlignment="1" applyProtection="1">
      <alignment wrapText="1"/>
      <protection locked="0"/>
    </xf>
    <xf numFmtId="0" fontId="0" fillId="0" borderId="0" xfId="0" applyAlignment="1" applyProtection="1">
      <alignment wrapText="1"/>
    </xf>
    <xf numFmtId="164" fontId="0" fillId="0" borderId="0" xfId="1" applyNumberFormat="1" applyFont="1" applyAlignment="1" applyProtection="1">
      <alignment wrapText="1"/>
    </xf>
    <xf numFmtId="0" fontId="0" fillId="0" borderId="0" xfId="0" applyProtection="1"/>
    <xf numFmtId="0" fontId="14" fillId="5" borderId="2" xfId="0" applyFont="1" applyFill="1" applyBorder="1" applyAlignment="1" applyProtection="1">
      <alignment horizontal="center" wrapText="1"/>
    </xf>
    <xf numFmtId="0" fontId="14" fillId="5" borderId="2" xfId="0" applyFont="1" applyFill="1" applyBorder="1" applyAlignment="1" applyProtection="1">
      <alignment wrapText="1"/>
    </xf>
    <xf numFmtId="0" fontId="14" fillId="5" borderId="2" xfId="0" applyFont="1" applyFill="1" applyBorder="1" applyAlignment="1" applyProtection="1">
      <alignment horizontal="right" wrapText="1"/>
    </xf>
    <xf numFmtId="164" fontId="14" fillId="5" borderId="2" xfId="1" applyNumberFormat="1" applyFont="1" applyFill="1" applyBorder="1" applyAlignment="1" applyProtection="1">
      <alignment horizontal="right" wrapText="1"/>
    </xf>
    <xf numFmtId="0" fontId="14" fillId="8" borderId="2" xfId="0" applyFont="1" applyFill="1" applyBorder="1" applyProtection="1"/>
    <xf numFmtId="0" fontId="14" fillId="6" borderId="2" xfId="0" applyFont="1" applyFill="1" applyBorder="1" applyProtection="1"/>
    <xf numFmtId="0" fontId="14" fillId="4" borderId="2" xfId="0" applyFont="1" applyFill="1" applyBorder="1" applyProtection="1"/>
    <xf numFmtId="0" fontId="14" fillId="5" borderId="2" xfId="0" applyFont="1" applyFill="1" applyBorder="1" applyProtection="1"/>
    <xf numFmtId="0" fontId="14" fillId="7" borderId="2" xfId="0" applyFont="1" applyFill="1" applyBorder="1" applyProtection="1"/>
    <xf numFmtId="0" fontId="3" fillId="5" borderId="2" xfId="0" applyFont="1" applyFill="1" applyBorder="1" applyAlignment="1" applyProtection="1">
      <alignment horizontal="center" vertical="center" wrapText="1"/>
    </xf>
    <xf numFmtId="0" fontId="2" fillId="5" borderId="2" xfId="0" applyFont="1" applyFill="1" applyBorder="1" applyAlignment="1" applyProtection="1">
      <alignment horizontal="right" wrapText="1"/>
    </xf>
    <xf numFmtId="0" fontId="2" fillId="5" borderId="2" xfId="0" applyFont="1" applyFill="1" applyBorder="1" applyAlignment="1" applyProtection="1">
      <alignment wrapText="1"/>
    </xf>
    <xf numFmtId="164" fontId="2" fillId="5" borderId="2" xfId="1" applyNumberFormat="1" applyFont="1" applyFill="1" applyBorder="1" applyAlignment="1" applyProtection="1">
      <alignment wrapText="1"/>
    </xf>
    <xf numFmtId="0" fontId="0" fillId="8" borderId="2" xfId="0" applyFill="1" applyBorder="1" applyProtection="1"/>
    <xf numFmtId="164" fontId="0" fillId="8" borderId="2" xfId="0" applyNumberFormat="1" applyFill="1" applyBorder="1" applyProtection="1"/>
    <xf numFmtId="164" fontId="0" fillId="6" borderId="2" xfId="0" applyNumberFormat="1" applyFill="1" applyBorder="1" applyProtection="1"/>
    <xf numFmtId="0" fontId="0" fillId="4" borderId="2" xfId="0" applyFill="1" applyBorder="1" applyProtection="1"/>
    <xf numFmtId="164" fontId="0" fillId="4" borderId="2" xfId="0" applyNumberFormat="1" applyFill="1" applyBorder="1" applyProtection="1"/>
    <xf numFmtId="164" fontId="0" fillId="5" borderId="2" xfId="0" applyNumberFormat="1" applyFill="1" applyBorder="1" applyProtection="1"/>
    <xf numFmtId="164" fontId="3" fillId="7" borderId="2" xfId="0" applyNumberFormat="1" applyFont="1" applyFill="1" applyBorder="1" applyProtection="1"/>
    <xf numFmtId="0" fontId="5" fillId="5" borderId="2" xfId="0" applyFont="1" applyFill="1" applyBorder="1" applyAlignment="1" applyProtection="1">
      <alignment wrapText="1"/>
    </xf>
    <xf numFmtId="0" fontId="5" fillId="5" borderId="2"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2" fillId="5" borderId="2" xfId="0" applyFont="1" applyFill="1" applyBorder="1" applyAlignment="1" applyProtection="1">
      <alignment horizontal="center" wrapText="1"/>
    </xf>
    <xf numFmtId="9" fontId="2" fillId="5" borderId="2" xfId="2" applyFont="1" applyFill="1" applyBorder="1" applyAlignment="1" applyProtection="1">
      <alignment wrapText="1"/>
    </xf>
    <xf numFmtId="164" fontId="3" fillId="8" borderId="2" xfId="0" applyNumberFormat="1" applyFont="1" applyFill="1" applyBorder="1" applyProtection="1"/>
    <xf numFmtId="0" fontId="3" fillId="4" borderId="2" xfId="0" applyFont="1" applyFill="1" applyBorder="1" applyProtection="1"/>
    <xf numFmtId="164" fontId="3" fillId="4" borderId="2" xfId="0" applyNumberFormat="1" applyFont="1" applyFill="1" applyBorder="1" applyProtection="1"/>
    <xf numFmtId="164" fontId="0" fillId="8" borderId="2" xfId="1" applyNumberFormat="1" applyFont="1" applyFill="1" applyBorder="1" applyProtection="1"/>
    <xf numFmtId="164" fontId="0" fillId="4" borderId="2" xfId="1" applyNumberFormat="1" applyFont="1" applyFill="1" applyBorder="1" applyProtection="1"/>
    <xf numFmtId="164" fontId="3" fillId="8" borderId="2" xfId="1" applyNumberFormat="1" applyFont="1" applyFill="1" applyBorder="1" applyProtection="1"/>
    <xf numFmtId="164" fontId="3" fillId="4" borderId="2" xfId="1" applyNumberFormat="1" applyFont="1" applyFill="1" applyBorder="1" applyProtection="1"/>
    <xf numFmtId="0" fontId="3" fillId="0" borderId="0" xfId="0" applyFont="1" applyAlignment="1" applyProtection="1">
      <alignment horizontal="center" vertical="center" wrapText="1"/>
    </xf>
    <xf numFmtId="0" fontId="3" fillId="0" borderId="0" xfId="0" applyFont="1" applyAlignment="1" applyProtection="1">
      <alignment horizontal="right" wrapText="1"/>
    </xf>
    <xf numFmtId="0" fontId="0" fillId="8" borderId="0" xfId="0" applyFill="1" applyProtection="1"/>
    <xf numFmtId="0" fontId="0" fillId="0" borderId="0" xfId="0" applyAlignment="1" applyProtection="1">
      <alignment horizontal="center"/>
    </xf>
    <xf numFmtId="0" fontId="0" fillId="2" borderId="0" xfId="0" applyFill="1" applyAlignment="1" applyProtection="1">
      <alignment horizontal="center"/>
    </xf>
    <xf numFmtId="0" fontId="4" fillId="0" borderId="0" xfId="0" applyFont="1" applyAlignment="1" applyProtection="1">
      <alignment wrapText="1"/>
    </xf>
    <xf numFmtId="0" fontId="13" fillId="12" borderId="5" xfId="0" applyFont="1" applyFill="1" applyBorder="1" applyAlignment="1" applyProtection="1">
      <alignment horizontal="center" vertical="center" wrapText="1"/>
    </xf>
    <xf numFmtId="0" fontId="16" fillId="11" borderId="5"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12" fillId="9" borderId="0" xfId="0" applyFont="1" applyFill="1" applyAlignment="1" applyProtection="1">
      <alignment horizontal="center" vertical="center" wrapText="1"/>
    </xf>
    <xf numFmtId="0" fontId="12" fillId="9" borderId="4" xfId="0" applyFont="1" applyFill="1" applyBorder="1" applyAlignment="1" applyProtection="1">
      <alignment horizontal="center" vertical="center" wrapText="1"/>
    </xf>
    <xf numFmtId="0" fontId="0" fillId="4" borderId="6" xfId="0" applyFill="1" applyBorder="1" applyAlignment="1" applyProtection="1">
      <alignment horizontal="center"/>
    </xf>
    <xf numFmtId="0" fontId="0" fillId="4" borderId="7" xfId="0" applyFill="1" applyBorder="1" applyAlignment="1" applyProtection="1">
      <alignment horizontal="center"/>
    </xf>
    <xf numFmtId="0" fontId="15" fillId="5" borderId="3" xfId="0" applyFont="1" applyFill="1" applyBorder="1" applyAlignment="1" applyProtection="1">
      <alignment horizontal="center"/>
    </xf>
    <xf numFmtId="0" fontId="10" fillId="10" borderId="0" xfId="0" applyFont="1" applyFill="1" applyAlignment="1" applyProtection="1">
      <alignment horizontal="center" vertical="center" wrapText="1"/>
    </xf>
    <xf numFmtId="0" fontId="0" fillId="8" borderId="6" xfId="0" applyFill="1" applyBorder="1" applyAlignment="1" applyProtection="1">
      <alignment horizontal="center"/>
    </xf>
    <xf numFmtId="0" fontId="0" fillId="8" borderId="7" xfId="0" applyFill="1" applyBorder="1" applyAlignment="1" applyProtection="1">
      <alignment horizontal="center"/>
    </xf>
    <xf numFmtId="0" fontId="0" fillId="6" borderId="6" xfId="0" applyFill="1" applyBorder="1" applyAlignment="1" applyProtection="1">
      <alignment horizontal="center"/>
    </xf>
    <xf numFmtId="0" fontId="0" fillId="6" borderId="7" xfId="0" applyFill="1" applyBorder="1" applyAlignment="1" applyProtection="1">
      <alignment horizontal="center"/>
    </xf>
    <xf numFmtId="0" fontId="2" fillId="2" borderId="2" xfId="0" applyFont="1" applyFill="1" applyBorder="1" applyAlignment="1" applyProtection="1">
      <alignment wrapText="1"/>
    </xf>
    <xf numFmtId="164" fontId="2" fillId="2" borderId="2" xfId="1" applyNumberFormat="1" applyFont="1" applyFill="1" applyBorder="1" applyAlignment="1" applyProtection="1">
      <alignment wrapText="1"/>
    </xf>
    <xf numFmtId="0" fontId="0" fillId="2" borderId="2" xfId="0" applyFill="1" applyBorder="1" applyProtection="1"/>
    <xf numFmtId="164" fontId="0" fillId="2" borderId="2" xfId="0" applyNumberFormat="1" applyFill="1" applyBorder="1" applyProtection="1"/>
    <xf numFmtId="164" fontId="3" fillId="2" borderId="2" xfId="0" applyNumberFormat="1" applyFont="1" applyFill="1" applyBorder="1" applyProtection="1"/>
    <xf numFmtId="9" fontId="0" fillId="2" borderId="0" xfId="2" applyFont="1" applyFill="1" applyProtection="1">
      <protection locked="0"/>
    </xf>
    <xf numFmtId="164" fontId="14" fillId="5" borderId="2" xfId="1" applyNumberFormat="1" applyFont="1" applyFill="1" applyBorder="1" applyAlignment="1" applyProtection="1">
      <alignment horizontal="right" wrapText="1"/>
      <protection locked="0"/>
    </xf>
    <xf numFmtId="164" fontId="14" fillId="2" borderId="2" xfId="1" applyNumberFormat="1" applyFont="1" applyFill="1" applyBorder="1" applyAlignment="1" applyProtection="1">
      <alignment horizontal="right" wrapText="1"/>
      <protection locked="0"/>
    </xf>
    <xf numFmtId="164" fontId="3" fillId="7" borderId="2" xfId="0" applyNumberFormat="1" applyFont="1" applyFill="1" applyBorder="1" applyProtection="1">
      <protection locked="0"/>
    </xf>
    <xf numFmtId="10" fontId="2" fillId="5" borderId="2" xfId="2" applyNumberFormat="1" applyFont="1" applyFill="1" applyBorder="1" applyAlignment="1" applyProtection="1">
      <alignment wrapText="1"/>
      <protection locked="0"/>
    </xf>
    <xf numFmtId="10" fontId="2" fillId="2" borderId="2" xfId="2" applyNumberFormat="1" applyFont="1" applyFill="1" applyBorder="1" applyAlignment="1" applyProtection="1">
      <alignment wrapText="1"/>
      <protection locked="0"/>
    </xf>
    <xf numFmtId="43" fontId="2" fillId="5" borderId="2" xfId="2" applyNumberFormat="1" applyFont="1" applyFill="1" applyBorder="1" applyAlignment="1" applyProtection="1">
      <alignment wrapText="1"/>
      <protection locked="0"/>
    </xf>
  </cellXfs>
  <cellStyles count="8">
    <cellStyle name="Comma" xfId="1" builtinId="3"/>
    <cellStyle name="Normal" xfId="0" builtinId="0"/>
    <cellStyle name="Normal 2 2" xfId="5"/>
    <cellStyle name="Normal 2 2 2" xfId="7"/>
    <cellStyle name="Normal 3" xfId="4"/>
    <cellStyle name="Normal 4" xfId="6"/>
    <cellStyle name="Normal 5" xfId="3"/>
    <cellStyle name="Percent" xfId="2" builtinId="5"/>
  </cellStyles>
  <dxfs count="5">
    <dxf>
      <fill>
        <gradientFill degree="90">
          <stop position="0">
            <color rgb="FFFF0000"/>
          </stop>
          <stop position="1">
            <color rgb="FFEB6B6E"/>
          </stop>
        </gradientFill>
      </fill>
    </dxf>
    <dxf>
      <fill>
        <gradientFill degree="90">
          <stop position="0">
            <color rgb="FFFF0000"/>
          </stop>
          <stop position="1">
            <color rgb="FFEB6B6E"/>
          </stop>
        </gradientFill>
      </fill>
    </dxf>
    <dxf>
      <fill>
        <gradientFill degree="90">
          <stop position="0">
            <color rgb="FFFF0000"/>
          </stop>
          <stop position="1">
            <color rgb="FFEB6B6E"/>
          </stop>
        </gradientFill>
      </fill>
    </dxf>
    <dxf>
      <fill>
        <gradientFill degree="90">
          <stop position="0">
            <color rgb="FFFF0000"/>
          </stop>
          <stop position="1">
            <color rgb="FFEB6B6E"/>
          </stop>
        </gradientFill>
      </fill>
    </dxf>
    <dxf>
      <fill>
        <gradientFill degree="90">
          <stop position="0">
            <color rgb="FFFF0000"/>
          </stop>
          <stop position="1">
            <color rgb="FFEB6B6E"/>
          </stop>
        </gradientFill>
      </fill>
    </dxf>
  </dxfs>
  <tableStyles count="0" defaultTableStyle="TableStyleMedium2" defaultPivotStyle="PivotStyleLight16"/>
  <colors>
    <mruColors>
      <color rgb="FFEB6B6E"/>
      <color rgb="FFFFFFA3"/>
      <color rgb="FFC8F5F4"/>
      <color rgb="FF83E5E5"/>
      <color rgb="FFC7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87148</xdr:colOff>
      <xdr:row>0</xdr:row>
      <xdr:rowOff>84845</xdr:rowOff>
    </xdr:from>
    <xdr:to>
      <xdr:col>4</xdr:col>
      <xdr:colOff>1332713</xdr:colOff>
      <xdr:row>4</xdr:row>
      <xdr:rowOff>67778</xdr:rowOff>
    </xdr:to>
    <xdr:pic>
      <xdr:nvPicPr>
        <xdr:cNvPr id="2" name="Picture 4" descr="MTF-SECURITY">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 b="99000" l="10000" r="96500">
                      <a14:foregroundMark x1="24000" y1="69000" x2="59000" y2="99000"/>
                      <a14:foregroundMark x1="59000" y1="99000" x2="23000" y2="77000"/>
                      <a14:foregroundMark x1="59500" y1="88000" x2="62000" y2="88000"/>
                      <a14:foregroundMark x1="69500" y1="80000" x2="64000" y2="87000"/>
                      <a14:foregroundMark x1="75000" y1="87000" x2="74523" y2="79376"/>
                      <a14:foregroundMark x1="90000" y1="11000" x2="96500" y2="1000"/>
                      <a14:backgroundMark x1="6500" y1="77000" x2="13000" y2="41000"/>
                      <a14:backgroundMark x1="47500" y1="15000" x2="27000" y2="18000"/>
                      <a14:backgroundMark x1="77500" y1="62000" x2="93000" y2="47000"/>
                    </a14:backgroundRemoval>
                  </a14:imgEffect>
                </a14:imgLayer>
              </a14:imgProps>
            </a:ext>
            <a:ext uri="{28A0092B-C50C-407E-A947-70E740481C1C}">
              <a14:useLocalDpi xmlns:a14="http://schemas.microsoft.com/office/drawing/2010/main" val="0"/>
            </a:ext>
          </a:extLst>
        </a:blip>
        <a:srcRect/>
        <a:stretch>
          <a:fillRect/>
        </a:stretch>
      </xdr:blipFill>
      <xdr:spPr bwMode="auto">
        <a:xfrm>
          <a:off x="10800935133" y="84845"/>
          <a:ext cx="1248469" cy="760975"/>
        </a:xfrm>
        <a:prstGeom prst="rect">
          <a:avLst/>
        </a:prstGeom>
        <a:solidFill>
          <a:srgbClr val="F8F8F8">
            <a:alpha val="69804"/>
          </a:srgbClr>
        </a:solidFill>
        <a:ln>
          <a:noFill/>
        </a:ln>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60"/>
  <sheetViews>
    <sheetView rightToLeft="1" tabSelected="1" zoomScale="26" zoomScaleNormal="26" workbookViewId="0">
      <pane xSplit="6" ySplit="6" topLeftCell="G7" activePane="bottomRight" state="frozen"/>
      <selection pane="topRight" activeCell="F1" sqref="F1"/>
      <selection pane="bottomLeft" activeCell="A2" sqref="A2"/>
      <selection pane="bottomRight" activeCell="P21" sqref="P21"/>
    </sheetView>
  </sheetViews>
  <sheetFormatPr defaultColWidth="8.58203125" defaultRowHeight="15.5" outlineLevelCol="2" x14ac:dyDescent="0.35"/>
  <cols>
    <col min="1" max="1" width="18.5" style="11" bestFit="1" customWidth="1"/>
    <col min="2" max="2" width="7.33203125" style="12" hidden="1" customWidth="1"/>
    <col min="3" max="3" width="77.58203125" style="13" bestFit="1" customWidth="1"/>
    <col min="4" max="4" width="33.5" style="5" customWidth="1"/>
    <col min="5" max="5" width="26.33203125" style="5" customWidth="1"/>
    <col min="6" max="6" width="18.08203125" style="6" customWidth="1"/>
    <col min="7" max="7" width="8.58203125" style="3" hidden="1" customWidth="1" outlineLevel="2"/>
    <col min="8" max="8" width="12.58203125" style="3" hidden="1" customWidth="1" outlineLevel="2"/>
    <col min="9" max="9" width="9.83203125" style="3" hidden="1" customWidth="1" outlineLevel="1" collapsed="1"/>
    <col min="10" max="10" width="13.58203125" style="3" hidden="1" customWidth="1" outlineLevel="1"/>
    <col min="11" max="11" width="8.58203125" style="3" hidden="1" customWidth="1" outlineLevel="2"/>
    <col min="12" max="12" width="11" style="3" hidden="1" customWidth="1" outlineLevel="2"/>
    <col min="13" max="13" width="5.58203125" style="3" hidden="1" customWidth="1" outlineLevel="1" collapsed="1"/>
    <col min="14" max="14" width="19.5" style="3" hidden="1" customWidth="1" outlineLevel="1"/>
    <col min="15" max="15" width="20.33203125" style="3" customWidth="1" collapsed="1"/>
    <col min="16" max="16" width="19.33203125" style="3" customWidth="1"/>
    <col min="17" max="20" width="18.08203125" style="6" hidden="1" customWidth="1"/>
    <col min="21" max="21" width="42.83203125" style="3" customWidth="1"/>
    <col min="22" max="22" width="42.25" style="3" customWidth="1"/>
    <col min="23" max="23" width="30.75" style="3" customWidth="1"/>
    <col min="24" max="24" width="54.33203125" style="3" customWidth="1"/>
    <col min="25" max="16384" width="8.58203125" style="3"/>
  </cols>
  <sheetData>
    <row r="1" spans="1:24" ht="14" x14ac:dyDescent="0.3">
      <c r="A1" s="65" t="s">
        <v>199</v>
      </c>
      <c r="B1" s="65"/>
      <c r="C1" s="65"/>
      <c r="D1" s="65"/>
      <c r="E1" s="17"/>
      <c r="F1" s="18"/>
      <c r="G1" s="19"/>
      <c r="H1" s="19"/>
      <c r="I1" s="19"/>
      <c r="J1" s="19"/>
      <c r="K1" s="19"/>
      <c r="L1" s="19"/>
      <c r="M1" s="19"/>
      <c r="N1" s="19"/>
      <c r="O1" s="19"/>
      <c r="P1" s="19"/>
    </row>
    <row r="2" spans="1:24" ht="14" x14ac:dyDescent="0.3">
      <c r="A2" s="65"/>
      <c r="B2" s="65"/>
      <c r="C2" s="65"/>
      <c r="D2" s="65"/>
      <c r="E2" s="17"/>
      <c r="F2" s="18"/>
      <c r="G2" s="19"/>
      <c r="H2" s="19"/>
      <c r="I2" s="19"/>
      <c r="J2" s="19"/>
      <c r="K2" s="19"/>
      <c r="L2" s="19"/>
      <c r="M2" s="19"/>
      <c r="N2" s="19"/>
      <c r="O2" s="19"/>
      <c r="P2" s="19"/>
    </row>
    <row r="3" spans="1:24" ht="14" x14ac:dyDescent="0.3">
      <c r="A3" s="65"/>
      <c r="B3" s="65"/>
      <c r="C3" s="65"/>
      <c r="D3" s="65"/>
      <c r="E3" s="17"/>
      <c r="F3" s="18"/>
      <c r="G3" s="19"/>
      <c r="H3" s="19"/>
      <c r="I3" s="19"/>
      <c r="J3" s="19"/>
      <c r="K3" s="19"/>
      <c r="L3" s="19"/>
      <c r="M3" s="19"/>
      <c r="N3" s="19"/>
      <c r="O3" s="19"/>
      <c r="P3" s="19"/>
    </row>
    <row r="4" spans="1:24" ht="20" x14ac:dyDescent="0.4">
      <c r="A4" s="65"/>
      <c r="B4" s="65"/>
      <c r="C4" s="65"/>
      <c r="D4" s="65"/>
      <c r="E4" s="17"/>
      <c r="F4" s="18"/>
      <c r="G4" s="61"/>
      <c r="H4" s="62"/>
      <c r="I4" s="63" t="s">
        <v>207</v>
      </c>
      <c r="J4" s="64"/>
      <c r="K4" s="61"/>
      <c r="L4" s="62"/>
      <c r="M4" s="60" t="s">
        <v>198</v>
      </c>
      <c r="N4" s="60"/>
      <c r="O4" s="19"/>
      <c r="P4" s="19"/>
      <c r="Q4" s="6" t="s">
        <v>224</v>
      </c>
      <c r="R4" s="6" t="s">
        <v>224</v>
      </c>
      <c r="S4" s="6" t="s">
        <v>225</v>
      </c>
      <c r="T4" s="6" t="s">
        <v>224</v>
      </c>
    </row>
    <row r="5" spans="1:24" ht="20" x14ac:dyDescent="0.4">
      <c r="A5" s="66"/>
      <c r="B5" s="66"/>
      <c r="C5" s="66"/>
      <c r="D5" s="66"/>
      <c r="E5" s="17"/>
      <c r="F5" s="18"/>
      <c r="G5" s="71" t="s">
        <v>207</v>
      </c>
      <c r="H5" s="72"/>
      <c r="I5" s="73" t="s">
        <v>124</v>
      </c>
      <c r="J5" s="74"/>
      <c r="K5" s="67" t="s">
        <v>188</v>
      </c>
      <c r="L5" s="68"/>
      <c r="M5" s="69" t="s">
        <v>124</v>
      </c>
      <c r="N5" s="69"/>
      <c r="O5" s="19"/>
      <c r="P5" s="19"/>
      <c r="Q5" s="16"/>
      <c r="R5" s="16"/>
      <c r="S5" s="16" t="s">
        <v>220</v>
      </c>
      <c r="T5" s="16"/>
    </row>
    <row r="6" spans="1:24" s="7" customFormat="1" ht="62.5" customHeight="1" x14ac:dyDescent="0.4">
      <c r="A6" s="20" t="s">
        <v>11</v>
      </c>
      <c r="B6" s="21" t="s">
        <v>184</v>
      </c>
      <c r="C6" s="20" t="s">
        <v>72</v>
      </c>
      <c r="D6" s="20" t="s">
        <v>107</v>
      </c>
      <c r="E6" s="22" t="s">
        <v>109</v>
      </c>
      <c r="F6" s="23" t="s">
        <v>110</v>
      </c>
      <c r="G6" s="24" t="s">
        <v>120</v>
      </c>
      <c r="H6" s="24" t="s">
        <v>121</v>
      </c>
      <c r="I6" s="25" t="s">
        <v>122</v>
      </c>
      <c r="J6" s="25" t="s">
        <v>123</v>
      </c>
      <c r="K6" s="26" t="s">
        <v>120</v>
      </c>
      <c r="L6" s="26" t="s">
        <v>121</v>
      </c>
      <c r="M6" s="27" t="s">
        <v>122</v>
      </c>
      <c r="N6" s="27" t="s">
        <v>123</v>
      </c>
      <c r="O6" s="28" t="s">
        <v>122</v>
      </c>
      <c r="P6" s="28" t="s">
        <v>123</v>
      </c>
      <c r="Q6" s="81" t="s">
        <v>222</v>
      </c>
      <c r="R6" s="81" t="s">
        <v>223</v>
      </c>
      <c r="S6" s="82" t="s">
        <v>221</v>
      </c>
      <c r="T6" s="81" t="s">
        <v>123</v>
      </c>
      <c r="U6" s="58" t="s">
        <v>215</v>
      </c>
      <c r="V6" s="58" t="s">
        <v>216</v>
      </c>
      <c r="W6" s="58" t="s">
        <v>217</v>
      </c>
      <c r="X6" s="58" t="s">
        <v>218</v>
      </c>
    </row>
    <row r="7" spans="1:24" ht="70" x14ac:dyDescent="0.3">
      <c r="A7" s="29" t="s">
        <v>0</v>
      </c>
      <c r="B7" s="30" t="s">
        <v>126</v>
      </c>
      <c r="C7" s="31" t="s">
        <v>12</v>
      </c>
      <c r="D7" s="31" t="s">
        <v>73</v>
      </c>
      <c r="E7" s="31" t="s">
        <v>111</v>
      </c>
      <c r="F7" s="32">
        <v>2500</v>
      </c>
      <c r="G7" s="33">
        <v>125</v>
      </c>
      <c r="H7" s="34">
        <f>G7*$F7</f>
        <v>312500</v>
      </c>
      <c r="I7" s="35">
        <f t="shared" ref="I7:I21" si="0">IF($H$54=1,G7,0)</f>
        <v>125</v>
      </c>
      <c r="J7" s="35">
        <f t="shared" ref="J7:J21" si="1">IF($H$54=1,H7,0)</f>
        <v>312500</v>
      </c>
      <c r="K7" s="36">
        <v>0</v>
      </c>
      <c r="L7" s="37">
        <f t="shared" ref="L7:L25" si="2">K7*$F7</f>
        <v>0</v>
      </c>
      <c r="M7" s="38">
        <f t="shared" ref="M7:M52" si="3">IF($L$54=1,K7,0)</f>
        <v>0</v>
      </c>
      <c r="N7" s="38">
        <f t="shared" ref="N7:N52" si="4">IF($L$54=1,L7,0)</f>
        <v>0</v>
      </c>
      <c r="O7" s="39">
        <f t="shared" ref="O7:O52" si="5">IF($J$54=1,I7,0)+IF($N$54=1,M7,0)</f>
        <v>125</v>
      </c>
      <c r="P7" s="39">
        <f t="shared" ref="P7:P52" si="6">IF($J$54=1,J7,0)+IF($N$54=1,N7,0)</f>
        <v>312500</v>
      </c>
      <c r="Q7" s="84">
        <f t="shared" ref="Q7:Q45" si="7">(F7-S7)/F7</f>
        <v>1</v>
      </c>
      <c r="R7" s="8">
        <f t="shared" ref="R7:R48" si="8">F7-S7</f>
        <v>2500</v>
      </c>
      <c r="S7" s="15">
        <v>0</v>
      </c>
      <c r="T7" s="8">
        <f>R7*O7</f>
        <v>312500</v>
      </c>
      <c r="U7" s="4"/>
      <c r="V7" s="4"/>
      <c r="W7" s="4"/>
      <c r="X7" s="4"/>
    </row>
    <row r="8" spans="1:24" ht="42" x14ac:dyDescent="0.3">
      <c r="A8" s="29" t="s">
        <v>0</v>
      </c>
      <c r="B8" s="30" t="s">
        <v>127</v>
      </c>
      <c r="C8" s="31" t="s">
        <v>14</v>
      </c>
      <c r="D8" s="31" t="s">
        <v>75</v>
      </c>
      <c r="E8" s="31" t="s">
        <v>111</v>
      </c>
      <c r="F8" s="32">
        <v>800</v>
      </c>
      <c r="G8" s="33">
        <v>10</v>
      </c>
      <c r="H8" s="34">
        <f t="shared" ref="H8:H49" si="9">G8*$F8</f>
        <v>8000</v>
      </c>
      <c r="I8" s="35">
        <f t="shared" si="0"/>
        <v>10</v>
      </c>
      <c r="J8" s="35">
        <f t="shared" si="1"/>
        <v>8000</v>
      </c>
      <c r="K8" s="36"/>
      <c r="L8" s="37">
        <f t="shared" si="2"/>
        <v>0</v>
      </c>
      <c r="M8" s="38">
        <f t="shared" si="3"/>
        <v>0</v>
      </c>
      <c r="N8" s="38">
        <f t="shared" si="4"/>
        <v>0</v>
      </c>
      <c r="O8" s="39">
        <f t="shared" si="5"/>
        <v>10</v>
      </c>
      <c r="P8" s="39">
        <f t="shared" si="6"/>
        <v>8000</v>
      </c>
      <c r="Q8" s="84">
        <f t="shared" si="7"/>
        <v>1</v>
      </c>
      <c r="R8" s="8">
        <f t="shared" si="8"/>
        <v>800</v>
      </c>
      <c r="S8" s="15">
        <v>0</v>
      </c>
      <c r="T8" s="8">
        <f t="shared" ref="T8:T47" si="10">R8*O8</f>
        <v>8000</v>
      </c>
      <c r="U8" s="4"/>
      <c r="V8" s="4"/>
      <c r="W8" s="4"/>
      <c r="X8" s="4"/>
    </row>
    <row r="9" spans="1:24" ht="42" x14ac:dyDescent="0.3">
      <c r="A9" s="29" t="s">
        <v>0</v>
      </c>
      <c r="B9" s="30" t="s">
        <v>129</v>
      </c>
      <c r="C9" s="31" t="s">
        <v>15</v>
      </c>
      <c r="D9" s="31" t="s">
        <v>76</v>
      </c>
      <c r="E9" s="31" t="s">
        <v>111</v>
      </c>
      <c r="F9" s="32">
        <v>14500</v>
      </c>
      <c r="G9" s="33">
        <v>1</v>
      </c>
      <c r="H9" s="34">
        <f t="shared" si="9"/>
        <v>14500</v>
      </c>
      <c r="I9" s="35">
        <f t="shared" si="0"/>
        <v>1</v>
      </c>
      <c r="J9" s="35">
        <f t="shared" si="1"/>
        <v>14500</v>
      </c>
      <c r="K9" s="36"/>
      <c r="L9" s="37">
        <f t="shared" si="2"/>
        <v>0</v>
      </c>
      <c r="M9" s="38">
        <f t="shared" si="3"/>
        <v>0</v>
      </c>
      <c r="N9" s="38">
        <f t="shared" si="4"/>
        <v>0</v>
      </c>
      <c r="O9" s="39">
        <f t="shared" si="5"/>
        <v>1</v>
      </c>
      <c r="P9" s="39">
        <f t="shared" si="6"/>
        <v>14500</v>
      </c>
      <c r="Q9" s="84">
        <f t="shared" si="7"/>
        <v>1</v>
      </c>
      <c r="R9" s="8">
        <f t="shared" si="8"/>
        <v>14500</v>
      </c>
      <c r="S9" s="15">
        <v>0</v>
      </c>
      <c r="T9" s="8">
        <f t="shared" si="10"/>
        <v>14500</v>
      </c>
      <c r="U9" s="4"/>
      <c r="V9" s="4"/>
      <c r="W9" s="4" t="s">
        <v>219</v>
      </c>
      <c r="X9" s="4"/>
    </row>
    <row r="10" spans="1:24" ht="42" x14ac:dyDescent="0.3">
      <c r="A10" s="29" t="s">
        <v>0</v>
      </c>
      <c r="B10" s="30" t="s">
        <v>130</v>
      </c>
      <c r="C10" s="31" t="s">
        <v>16</v>
      </c>
      <c r="D10" s="31" t="s">
        <v>76</v>
      </c>
      <c r="E10" s="31" t="s">
        <v>111</v>
      </c>
      <c r="F10" s="32">
        <v>16000</v>
      </c>
      <c r="G10" s="33">
        <v>1</v>
      </c>
      <c r="H10" s="34">
        <f t="shared" si="9"/>
        <v>16000</v>
      </c>
      <c r="I10" s="35">
        <f t="shared" si="0"/>
        <v>1</v>
      </c>
      <c r="J10" s="35">
        <f t="shared" si="1"/>
        <v>16000</v>
      </c>
      <c r="K10" s="36"/>
      <c r="L10" s="37">
        <f t="shared" si="2"/>
        <v>0</v>
      </c>
      <c r="M10" s="38">
        <f t="shared" si="3"/>
        <v>0</v>
      </c>
      <c r="N10" s="38">
        <f t="shared" si="4"/>
        <v>0</v>
      </c>
      <c r="O10" s="39">
        <f t="shared" si="5"/>
        <v>1</v>
      </c>
      <c r="P10" s="39">
        <f t="shared" si="6"/>
        <v>16000</v>
      </c>
      <c r="Q10" s="84">
        <f t="shared" si="7"/>
        <v>1</v>
      </c>
      <c r="R10" s="8">
        <f t="shared" si="8"/>
        <v>16000</v>
      </c>
      <c r="S10" s="15">
        <v>0</v>
      </c>
      <c r="T10" s="8">
        <f t="shared" si="10"/>
        <v>16000</v>
      </c>
      <c r="U10" s="4"/>
      <c r="V10" s="4"/>
      <c r="W10" s="4"/>
      <c r="X10" s="4"/>
    </row>
    <row r="11" spans="1:24" ht="42" x14ac:dyDescent="0.3">
      <c r="A11" s="29" t="s">
        <v>0</v>
      </c>
      <c r="B11" s="30" t="s">
        <v>131</v>
      </c>
      <c r="C11" s="31" t="s">
        <v>17</v>
      </c>
      <c r="D11" s="31" t="s">
        <v>76</v>
      </c>
      <c r="E11" s="31" t="s">
        <v>111</v>
      </c>
      <c r="F11" s="32">
        <v>22000</v>
      </c>
      <c r="G11" s="33">
        <v>1</v>
      </c>
      <c r="H11" s="34">
        <f t="shared" si="9"/>
        <v>22000</v>
      </c>
      <c r="I11" s="35">
        <f t="shared" si="0"/>
        <v>1</v>
      </c>
      <c r="J11" s="35">
        <f t="shared" si="1"/>
        <v>22000</v>
      </c>
      <c r="K11" s="36"/>
      <c r="L11" s="37">
        <f t="shared" si="2"/>
        <v>0</v>
      </c>
      <c r="M11" s="38">
        <f t="shared" si="3"/>
        <v>0</v>
      </c>
      <c r="N11" s="38">
        <f t="shared" si="4"/>
        <v>0</v>
      </c>
      <c r="O11" s="39">
        <f t="shared" si="5"/>
        <v>1</v>
      </c>
      <c r="P11" s="39">
        <f t="shared" si="6"/>
        <v>22000</v>
      </c>
      <c r="Q11" s="84">
        <f t="shared" si="7"/>
        <v>1</v>
      </c>
      <c r="R11" s="8">
        <f t="shared" si="8"/>
        <v>22000</v>
      </c>
      <c r="S11" s="15">
        <v>0</v>
      </c>
      <c r="T11" s="8">
        <f t="shared" si="10"/>
        <v>22000</v>
      </c>
      <c r="U11" s="4"/>
      <c r="V11" s="4"/>
      <c r="W11" s="4"/>
      <c r="X11" s="4"/>
    </row>
    <row r="12" spans="1:24" ht="28" x14ac:dyDescent="0.3">
      <c r="A12" s="29" t="s">
        <v>0</v>
      </c>
      <c r="B12" s="30" t="s">
        <v>138</v>
      </c>
      <c r="C12" s="31" t="s">
        <v>209</v>
      </c>
      <c r="D12" s="31" t="s">
        <v>77</v>
      </c>
      <c r="E12" s="31" t="s">
        <v>111</v>
      </c>
      <c r="F12" s="32">
        <v>78000</v>
      </c>
      <c r="G12" s="33">
        <v>4</v>
      </c>
      <c r="H12" s="34">
        <f t="shared" si="9"/>
        <v>312000</v>
      </c>
      <c r="I12" s="35">
        <f t="shared" si="0"/>
        <v>4</v>
      </c>
      <c r="J12" s="35">
        <f t="shared" si="1"/>
        <v>312000</v>
      </c>
      <c r="K12" s="36"/>
      <c r="L12" s="37">
        <f t="shared" si="2"/>
        <v>0</v>
      </c>
      <c r="M12" s="38">
        <f t="shared" si="3"/>
        <v>0</v>
      </c>
      <c r="N12" s="38">
        <f t="shared" si="4"/>
        <v>0</v>
      </c>
      <c r="O12" s="39">
        <f t="shared" si="5"/>
        <v>4</v>
      </c>
      <c r="P12" s="39">
        <f t="shared" si="6"/>
        <v>312000</v>
      </c>
      <c r="Q12" s="84">
        <f t="shared" si="7"/>
        <v>1</v>
      </c>
      <c r="R12" s="8">
        <f t="shared" si="8"/>
        <v>78000</v>
      </c>
      <c r="S12" s="15">
        <v>0</v>
      </c>
      <c r="T12" s="8">
        <f t="shared" si="10"/>
        <v>312000</v>
      </c>
      <c r="U12" s="4"/>
      <c r="V12" s="4"/>
      <c r="W12" s="4"/>
      <c r="X12" s="4"/>
    </row>
    <row r="13" spans="1:24" ht="28" x14ac:dyDescent="0.3">
      <c r="A13" s="29" t="s">
        <v>0</v>
      </c>
      <c r="B13" s="30" t="s">
        <v>142</v>
      </c>
      <c r="C13" s="31" t="s">
        <v>28</v>
      </c>
      <c r="D13" s="31" t="s">
        <v>79</v>
      </c>
      <c r="E13" s="31" t="s">
        <v>111</v>
      </c>
      <c r="F13" s="32">
        <v>4100</v>
      </c>
      <c r="G13" s="33">
        <v>10</v>
      </c>
      <c r="H13" s="34">
        <f t="shared" si="9"/>
        <v>41000</v>
      </c>
      <c r="I13" s="35">
        <f t="shared" si="0"/>
        <v>10</v>
      </c>
      <c r="J13" s="35">
        <f t="shared" si="1"/>
        <v>41000</v>
      </c>
      <c r="K13" s="36"/>
      <c r="L13" s="37">
        <f t="shared" si="2"/>
        <v>0</v>
      </c>
      <c r="M13" s="38">
        <f t="shared" si="3"/>
        <v>0</v>
      </c>
      <c r="N13" s="38">
        <f t="shared" si="4"/>
        <v>0</v>
      </c>
      <c r="O13" s="39">
        <f t="shared" si="5"/>
        <v>10</v>
      </c>
      <c r="P13" s="39">
        <f t="shared" si="6"/>
        <v>41000</v>
      </c>
      <c r="Q13" s="84">
        <f t="shared" si="7"/>
        <v>1</v>
      </c>
      <c r="R13" s="8">
        <f t="shared" si="8"/>
        <v>4100</v>
      </c>
      <c r="S13" s="15">
        <v>0</v>
      </c>
      <c r="T13" s="8">
        <f t="shared" si="10"/>
        <v>41000</v>
      </c>
      <c r="U13" s="4"/>
      <c r="V13" s="4"/>
      <c r="W13" s="4"/>
      <c r="X13" s="4"/>
    </row>
    <row r="14" spans="1:24" ht="56" x14ac:dyDescent="0.3">
      <c r="A14" s="29" t="s">
        <v>0</v>
      </c>
      <c r="B14" s="30" t="s">
        <v>143</v>
      </c>
      <c r="C14" s="31" t="s">
        <v>29</v>
      </c>
      <c r="D14" s="31" t="s">
        <v>80</v>
      </c>
      <c r="E14" s="31" t="s">
        <v>111</v>
      </c>
      <c r="F14" s="32">
        <v>8000</v>
      </c>
      <c r="G14" s="33">
        <v>38</v>
      </c>
      <c r="H14" s="34">
        <f t="shared" si="9"/>
        <v>304000</v>
      </c>
      <c r="I14" s="35">
        <f t="shared" si="0"/>
        <v>38</v>
      </c>
      <c r="J14" s="35">
        <f t="shared" si="1"/>
        <v>304000</v>
      </c>
      <c r="K14" s="36"/>
      <c r="L14" s="37">
        <f t="shared" si="2"/>
        <v>0</v>
      </c>
      <c r="M14" s="38">
        <f t="shared" si="3"/>
        <v>0</v>
      </c>
      <c r="N14" s="38">
        <f t="shared" si="4"/>
        <v>0</v>
      </c>
      <c r="O14" s="39">
        <f t="shared" si="5"/>
        <v>38</v>
      </c>
      <c r="P14" s="39">
        <f t="shared" si="6"/>
        <v>304000</v>
      </c>
      <c r="Q14" s="84">
        <f t="shared" si="7"/>
        <v>1</v>
      </c>
      <c r="R14" s="8">
        <f t="shared" si="8"/>
        <v>8000</v>
      </c>
      <c r="S14" s="15">
        <v>0</v>
      </c>
      <c r="T14" s="8">
        <f t="shared" si="10"/>
        <v>304000</v>
      </c>
      <c r="U14" s="4"/>
      <c r="V14" s="4"/>
      <c r="W14" s="4"/>
      <c r="X14" s="4"/>
    </row>
    <row r="15" spans="1:24" ht="70" x14ac:dyDescent="0.3">
      <c r="A15" s="29" t="s">
        <v>2</v>
      </c>
      <c r="B15" s="30" t="s">
        <v>147</v>
      </c>
      <c r="C15" s="31" t="s">
        <v>33</v>
      </c>
      <c r="D15" s="31" t="s">
        <v>82</v>
      </c>
      <c r="E15" s="31" t="s">
        <v>111</v>
      </c>
      <c r="F15" s="32">
        <v>3000</v>
      </c>
      <c r="G15" s="33">
        <v>40</v>
      </c>
      <c r="H15" s="34">
        <f t="shared" si="9"/>
        <v>120000</v>
      </c>
      <c r="I15" s="35">
        <f t="shared" si="0"/>
        <v>40</v>
      </c>
      <c r="J15" s="35">
        <f t="shared" si="1"/>
        <v>120000</v>
      </c>
      <c r="K15" s="36"/>
      <c r="L15" s="37">
        <f t="shared" si="2"/>
        <v>0</v>
      </c>
      <c r="M15" s="38">
        <f t="shared" si="3"/>
        <v>0</v>
      </c>
      <c r="N15" s="38">
        <f t="shared" si="4"/>
        <v>0</v>
      </c>
      <c r="O15" s="39">
        <f t="shared" si="5"/>
        <v>40</v>
      </c>
      <c r="P15" s="39">
        <f t="shared" si="6"/>
        <v>120000</v>
      </c>
      <c r="Q15" s="84">
        <f t="shared" si="7"/>
        <v>1</v>
      </c>
      <c r="R15" s="8">
        <f t="shared" si="8"/>
        <v>3000</v>
      </c>
      <c r="S15" s="15">
        <v>0</v>
      </c>
      <c r="T15" s="8">
        <f t="shared" si="10"/>
        <v>120000</v>
      </c>
      <c r="U15" s="4"/>
      <c r="V15" s="4"/>
      <c r="W15" s="4"/>
      <c r="X15" s="4"/>
    </row>
    <row r="16" spans="1:24" ht="28" x14ac:dyDescent="0.3">
      <c r="A16" s="29" t="s">
        <v>3</v>
      </c>
      <c r="B16" s="30" t="s">
        <v>149</v>
      </c>
      <c r="C16" s="31" t="s">
        <v>66</v>
      </c>
      <c r="D16" s="31" t="s">
        <v>83</v>
      </c>
      <c r="E16" s="31" t="s">
        <v>112</v>
      </c>
      <c r="F16" s="32">
        <v>18</v>
      </c>
      <c r="G16" s="33"/>
      <c r="H16" s="34">
        <f t="shared" si="9"/>
        <v>0</v>
      </c>
      <c r="I16" s="35">
        <f t="shared" si="0"/>
        <v>0</v>
      </c>
      <c r="J16" s="35">
        <f t="shared" si="1"/>
        <v>0</v>
      </c>
      <c r="K16" s="36">
        <v>2000</v>
      </c>
      <c r="L16" s="37">
        <f t="shared" si="2"/>
        <v>36000</v>
      </c>
      <c r="M16" s="38">
        <f t="shared" si="3"/>
        <v>2000</v>
      </c>
      <c r="N16" s="38">
        <f t="shared" si="4"/>
        <v>36000</v>
      </c>
      <c r="O16" s="39">
        <f t="shared" si="5"/>
        <v>2000</v>
      </c>
      <c r="P16" s="39">
        <f t="shared" si="6"/>
        <v>36000</v>
      </c>
      <c r="Q16" s="84">
        <f t="shared" si="7"/>
        <v>1</v>
      </c>
      <c r="R16" s="8">
        <f t="shared" si="8"/>
        <v>18</v>
      </c>
      <c r="S16" s="15">
        <v>0</v>
      </c>
      <c r="T16" s="8">
        <f t="shared" si="10"/>
        <v>36000</v>
      </c>
      <c r="U16" s="4"/>
      <c r="V16" s="4"/>
      <c r="W16" s="4"/>
      <c r="X16" s="4"/>
    </row>
    <row r="17" spans="1:24" ht="42" x14ac:dyDescent="0.3">
      <c r="A17" s="29" t="s">
        <v>3</v>
      </c>
      <c r="B17" s="30" t="s">
        <v>150</v>
      </c>
      <c r="C17" s="31" t="s">
        <v>35</v>
      </c>
      <c r="D17" s="31" t="s">
        <v>84</v>
      </c>
      <c r="E17" s="31" t="s">
        <v>111</v>
      </c>
      <c r="F17" s="32">
        <v>18000</v>
      </c>
      <c r="G17" s="33">
        <v>9</v>
      </c>
      <c r="H17" s="34">
        <f t="shared" si="9"/>
        <v>162000</v>
      </c>
      <c r="I17" s="35">
        <f t="shared" si="0"/>
        <v>9</v>
      </c>
      <c r="J17" s="35">
        <f t="shared" si="1"/>
        <v>162000</v>
      </c>
      <c r="K17" s="36">
        <v>0</v>
      </c>
      <c r="L17" s="37">
        <f t="shared" si="2"/>
        <v>0</v>
      </c>
      <c r="M17" s="38">
        <f t="shared" si="3"/>
        <v>0</v>
      </c>
      <c r="N17" s="38">
        <f t="shared" si="4"/>
        <v>0</v>
      </c>
      <c r="O17" s="39">
        <f t="shared" si="5"/>
        <v>9</v>
      </c>
      <c r="P17" s="39">
        <f t="shared" si="6"/>
        <v>162000</v>
      </c>
      <c r="Q17" s="84">
        <f t="shared" si="7"/>
        <v>1</v>
      </c>
      <c r="R17" s="8">
        <f t="shared" si="8"/>
        <v>18000</v>
      </c>
      <c r="S17" s="15">
        <v>0</v>
      </c>
      <c r="T17" s="8">
        <f t="shared" si="10"/>
        <v>162000</v>
      </c>
      <c r="U17" s="4"/>
      <c r="V17" s="4"/>
      <c r="W17" s="4"/>
      <c r="X17" s="4"/>
    </row>
    <row r="18" spans="1:24" ht="42" x14ac:dyDescent="0.3">
      <c r="A18" s="29" t="s">
        <v>3</v>
      </c>
      <c r="B18" s="30" t="s">
        <v>151</v>
      </c>
      <c r="C18" s="31" t="s">
        <v>208</v>
      </c>
      <c r="D18" s="31" t="s">
        <v>84</v>
      </c>
      <c r="E18" s="31" t="s">
        <v>111</v>
      </c>
      <c r="F18" s="32">
        <v>12000</v>
      </c>
      <c r="G18" s="33">
        <v>33</v>
      </c>
      <c r="H18" s="34">
        <f t="shared" si="9"/>
        <v>396000</v>
      </c>
      <c r="I18" s="35">
        <f t="shared" si="0"/>
        <v>33</v>
      </c>
      <c r="J18" s="35">
        <f t="shared" si="1"/>
        <v>396000</v>
      </c>
      <c r="K18" s="36"/>
      <c r="L18" s="37">
        <f t="shared" si="2"/>
        <v>0</v>
      </c>
      <c r="M18" s="38">
        <f t="shared" si="3"/>
        <v>0</v>
      </c>
      <c r="N18" s="38">
        <f t="shared" si="4"/>
        <v>0</v>
      </c>
      <c r="O18" s="39">
        <f t="shared" si="5"/>
        <v>33</v>
      </c>
      <c r="P18" s="39">
        <f t="shared" si="6"/>
        <v>396000</v>
      </c>
      <c r="Q18" s="84">
        <f t="shared" si="7"/>
        <v>1</v>
      </c>
      <c r="R18" s="8">
        <f t="shared" si="8"/>
        <v>12000</v>
      </c>
      <c r="S18" s="15">
        <v>0</v>
      </c>
      <c r="T18" s="8">
        <f t="shared" si="10"/>
        <v>396000</v>
      </c>
      <c r="U18" s="4"/>
      <c r="V18" s="4"/>
      <c r="W18" s="4"/>
      <c r="X18" s="4"/>
    </row>
    <row r="19" spans="1:24" ht="42" hidden="1" x14ac:dyDescent="0.3">
      <c r="A19" s="29" t="s">
        <v>3</v>
      </c>
      <c r="B19" s="30" t="s">
        <v>153</v>
      </c>
      <c r="C19" s="31" t="s">
        <v>38</v>
      </c>
      <c r="D19" s="31" t="s">
        <v>85</v>
      </c>
      <c r="E19" s="31" t="s">
        <v>113</v>
      </c>
      <c r="F19" s="32">
        <v>0</v>
      </c>
      <c r="G19" s="33">
        <v>0</v>
      </c>
      <c r="H19" s="34">
        <f t="shared" si="9"/>
        <v>0</v>
      </c>
      <c r="I19" s="35">
        <f t="shared" si="0"/>
        <v>0</v>
      </c>
      <c r="J19" s="35">
        <f t="shared" si="1"/>
        <v>0</v>
      </c>
      <c r="K19" s="36"/>
      <c r="L19" s="37">
        <f t="shared" si="2"/>
        <v>0</v>
      </c>
      <c r="M19" s="38">
        <f t="shared" si="3"/>
        <v>0</v>
      </c>
      <c r="N19" s="38">
        <f t="shared" si="4"/>
        <v>0</v>
      </c>
      <c r="O19" s="39">
        <f t="shared" si="5"/>
        <v>0</v>
      </c>
      <c r="P19" s="39">
        <f t="shared" si="6"/>
        <v>0</v>
      </c>
      <c r="Q19" s="84" t="e">
        <f t="shared" si="7"/>
        <v>#DIV/0!</v>
      </c>
      <c r="R19" s="8">
        <f t="shared" si="8"/>
        <v>0</v>
      </c>
      <c r="S19" s="15">
        <v>0</v>
      </c>
      <c r="T19" s="8">
        <f t="shared" si="10"/>
        <v>0</v>
      </c>
      <c r="U19" s="4"/>
      <c r="V19" s="4"/>
      <c r="W19" s="4"/>
      <c r="X19" s="4"/>
    </row>
    <row r="20" spans="1:24" ht="126" x14ac:dyDescent="0.3">
      <c r="A20" s="29" t="s">
        <v>3</v>
      </c>
      <c r="B20" s="30" t="s">
        <v>154</v>
      </c>
      <c r="C20" s="31" t="s">
        <v>39</v>
      </c>
      <c r="D20" s="31" t="s">
        <v>117</v>
      </c>
      <c r="E20" s="31" t="s">
        <v>111</v>
      </c>
      <c r="F20" s="32">
        <v>8000</v>
      </c>
      <c r="G20" s="33">
        <v>41</v>
      </c>
      <c r="H20" s="34">
        <f t="shared" si="9"/>
        <v>328000</v>
      </c>
      <c r="I20" s="35">
        <f t="shared" si="0"/>
        <v>41</v>
      </c>
      <c r="J20" s="35">
        <f t="shared" si="1"/>
        <v>328000</v>
      </c>
      <c r="K20" s="36">
        <v>0</v>
      </c>
      <c r="L20" s="37">
        <f t="shared" si="2"/>
        <v>0</v>
      </c>
      <c r="M20" s="38">
        <f t="shared" si="3"/>
        <v>0</v>
      </c>
      <c r="N20" s="38">
        <f t="shared" si="4"/>
        <v>0</v>
      </c>
      <c r="O20" s="39">
        <f t="shared" si="5"/>
        <v>41</v>
      </c>
      <c r="P20" s="39">
        <f t="shared" si="6"/>
        <v>328000</v>
      </c>
      <c r="Q20" s="84">
        <f t="shared" si="7"/>
        <v>1</v>
      </c>
      <c r="R20" s="8">
        <f t="shared" si="8"/>
        <v>8000</v>
      </c>
      <c r="S20" s="15">
        <v>0</v>
      </c>
      <c r="T20" s="8">
        <f t="shared" si="10"/>
        <v>328000</v>
      </c>
      <c r="U20" s="4"/>
      <c r="V20" s="4"/>
      <c r="W20" s="4"/>
      <c r="X20" s="4"/>
    </row>
    <row r="21" spans="1:24" ht="62.5" customHeight="1" x14ac:dyDescent="0.3">
      <c r="A21" s="29" t="s">
        <v>3</v>
      </c>
      <c r="B21" s="30" t="s">
        <v>155</v>
      </c>
      <c r="C21" s="31" t="s">
        <v>40</v>
      </c>
      <c r="D21" s="31" t="s">
        <v>226</v>
      </c>
      <c r="E21" s="31" t="s">
        <v>111</v>
      </c>
      <c r="F21" s="32">
        <v>10000</v>
      </c>
      <c r="G21" s="33">
        <v>0</v>
      </c>
      <c r="H21" s="34">
        <f t="shared" si="9"/>
        <v>0</v>
      </c>
      <c r="I21" s="35">
        <f t="shared" si="0"/>
        <v>0</v>
      </c>
      <c r="J21" s="35">
        <f t="shared" si="1"/>
        <v>0</v>
      </c>
      <c r="K21" s="36">
        <v>2</v>
      </c>
      <c r="L21" s="37">
        <f t="shared" si="2"/>
        <v>20000</v>
      </c>
      <c r="M21" s="38">
        <f t="shared" si="3"/>
        <v>2</v>
      </c>
      <c r="N21" s="38">
        <f t="shared" si="4"/>
        <v>20000</v>
      </c>
      <c r="O21" s="39">
        <f t="shared" si="5"/>
        <v>2</v>
      </c>
      <c r="P21" s="39">
        <f t="shared" si="6"/>
        <v>20000</v>
      </c>
      <c r="Q21" s="84">
        <f t="shared" si="7"/>
        <v>1</v>
      </c>
      <c r="R21" s="8">
        <v>10000</v>
      </c>
      <c r="S21" s="15">
        <v>0</v>
      </c>
      <c r="T21" s="8">
        <f t="shared" si="10"/>
        <v>20000</v>
      </c>
      <c r="U21" s="4"/>
      <c r="V21" s="4"/>
      <c r="W21" s="4"/>
      <c r="X21" s="4"/>
    </row>
    <row r="22" spans="1:24" ht="56" hidden="1" x14ac:dyDescent="0.3">
      <c r="A22" s="29" t="s">
        <v>3</v>
      </c>
      <c r="B22" s="30" t="s">
        <v>156</v>
      </c>
      <c r="C22" s="75" t="s">
        <v>41</v>
      </c>
      <c r="D22" s="75" t="s">
        <v>227</v>
      </c>
      <c r="E22" s="75" t="s">
        <v>111</v>
      </c>
      <c r="F22" s="76">
        <v>0</v>
      </c>
      <c r="G22" s="77">
        <v>0</v>
      </c>
      <c r="H22" s="78">
        <f t="shared" si="9"/>
        <v>0</v>
      </c>
      <c r="I22" s="78">
        <v>5000</v>
      </c>
      <c r="J22" s="78">
        <f t="shared" ref="J22:J36" si="11">IF($H$54=1,H22,0)</f>
        <v>0</v>
      </c>
      <c r="K22" s="77"/>
      <c r="L22" s="78">
        <f t="shared" si="2"/>
        <v>0</v>
      </c>
      <c r="M22" s="78">
        <f t="shared" si="3"/>
        <v>0</v>
      </c>
      <c r="N22" s="78">
        <f t="shared" si="4"/>
        <v>0</v>
      </c>
      <c r="O22" s="79">
        <v>1</v>
      </c>
      <c r="P22" s="79">
        <f t="shared" si="6"/>
        <v>0</v>
      </c>
      <c r="Q22" s="85" t="e">
        <f t="shared" si="7"/>
        <v>#DIV/0!</v>
      </c>
      <c r="R22" s="15">
        <f t="shared" si="8"/>
        <v>0</v>
      </c>
      <c r="S22" s="15">
        <v>0</v>
      </c>
      <c r="T22" s="15">
        <f t="shared" si="10"/>
        <v>0</v>
      </c>
      <c r="U22" s="4"/>
      <c r="V22" s="4"/>
      <c r="W22" s="4"/>
      <c r="X22" s="4"/>
    </row>
    <row r="23" spans="1:24" ht="28" x14ac:dyDescent="0.3">
      <c r="A23" s="29" t="s">
        <v>3</v>
      </c>
      <c r="B23" s="30" t="s">
        <v>157</v>
      </c>
      <c r="C23" s="31" t="s">
        <v>42</v>
      </c>
      <c r="D23" s="31" t="s">
        <v>88</v>
      </c>
      <c r="E23" s="31" t="s">
        <v>112</v>
      </c>
      <c r="F23" s="32">
        <v>9</v>
      </c>
      <c r="G23" s="33">
        <v>3450</v>
      </c>
      <c r="H23" s="34">
        <f t="shared" si="9"/>
        <v>31050</v>
      </c>
      <c r="I23" s="35">
        <f t="shared" ref="I23:I54" si="12">IF($H$54=1,G23,0)</f>
        <v>3450</v>
      </c>
      <c r="J23" s="35">
        <f t="shared" si="11"/>
        <v>31050</v>
      </c>
      <c r="K23" s="36">
        <v>0</v>
      </c>
      <c r="L23" s="37">
        <f t="shared" si="2"/>
        <v>0</v>
      </c>
      <c r="M23" s="38">
        <f t="shared" si="3"/>
        <v>0</v>
      </c>
      <c r="N23" s="38">
        <f t="shared" si="4"/>
        <v>0</v>
      </c>
      <c r="O23" s="39">
        <f t="shared" si="5"/>
        <v>3450</v>
      </c>
      <c r="P23" s="39">
        <f t="shared" si="6"/>
        <v>31050</v>
      </c>
      <c r="Q23" s="84">
        <f t="shared" si="7"/>
        <v>1</v>
      </c>
      <c r="R23" s="8">
        <f t="shared" si="8"/>
        <v>9</v>
      </c>
      <c r="S23" s="15">
        <v>0</v>
      </c>
      <c r="T23" s="8">
        <f t="shared" si="10"/>
        <v>31050</v>
      </c>
      <c r="U23" s="4"/>
      <c r="V23" s="4"/>
      <c r="W23" s="4"/>
      <c r="X23" s="4"/>
    </row>
    <row r="24" spans="1:24" ht="23.5" customHeight="1" x14ac:dyDescent="0.3">
      <c r="A24" s="29" t="s">
        <v>4</v>
      </c>
      <c r="B24" s="30" t="s">
        <v>158</v>
      </c>
      <c r="C24" s="31" t="s">
        <v>43</v>
      </c>
      <c r="D24" s="31" t="s">
        <v>89</v>
      </c>
      <c r="E24" s="31" t="s">
        <v>111</v>
      </c>
      <c r="F24" s="32">
        <v>45000</v>
      </c>
      <c r="G24" s="33">
        <v>0</v>
      </c>
      <c r="H24" s="34">
        <f t="shared" si="9"/>
        <v>0</v>
      </c>
      <c r="I24" s="35">
        <f t="shared" si="12"/>
        <v>0</v>
      </c>
      <c r="J24" s="35">
        <f t="shared" si="11"/>
        <v>0</v>
      </c>
      <c r="K24" s="36">
        <v>1</v>
      </c>
      <c r="L24" s="37">
        <f t="shared" si="2"/>
        <v>45000</v>
      </c>
      <c r="M24" s="38">
        <f t="shared" si="3"/>
        <v>1</v>
      </c>
      <c r="N24" s="38">
        <f t="shared" si="4"/>
        <v>45000</v>
      </c>
      <c r="O24" s="39">
        <f t="shared" si="5"/>
        <v>1</v>
      </c>
      <c r="P24" s="39">
        <f t="shared" si="6"/>
        <v>45000</v>
      </c>
      <c r="Q24" s="84">
        <f t="shared" si="7"/>
        <v>1</v>
      </c>
      <c r="R24" s="8">
        <f t="shared" si="8"/>
        <v>45000</v>
      </c>
      <c r="S24" s="15">
        <v>0</v>
      </c>
      <c r="T24" s="8">
        <f t="shared" si="10"/>
        <v>45000</v>
      </c>
      <c r="U24" s="4"/>
      <c r="V24" s="4"/>
      <c r="W24" s="4"/>
      <c r="X24" s="4"/>
    </row>
    <row r="25" spans="1:24" ht="53.5" customHeight="1" x14ac:dyDescent="0.3">
      <c r="A25" s="29" t="s">
        <v>4</v>
      </c>
      <c r="B25" s="30"/>
      <c r="C25" s="31" t="s">
        <v>202</v>
      </c>
      <c r="D25" s="31" t="s">
        <v>203</v>
      </c>
      <c r="E25" s="31" t="s">
        <v>111</v>
      </c>
      <c r="F25" s="32">
        <v>150000</v>
      </c>
      <c r="G25" s="33"/>
      <c r="H25" s="34"/>
      <c r="I25" s="35">
        <f t="shared" si="12"/>
        <v>0</v>
      </c>
      <c r="J25" s="35">
        <f t="shared" si="11"/>
        <v>0</v>
      </c>
      <c r="K25" s="36">
        <v>1</v>
      </c>
      <c r="L25" s="37">
        <f t="shared" si="2"/>
        <v>150000</v>
      </c>
      <c r="M25" s="38">
        <f t="shared" si="3"/>
        <v>1</v>
      </c>
      <c r="N25" s="38">
        <f t="shared" si="4"/>
        <v>150000</v>
      </c>
      <c r="O25" s="39">
        <f t="shared" si="5"/>
        <v>1</v>
      </c>
      <c r="P25" s="39">
        <f t="shared" si="6"/>
        <v>150000</v>
      </c>
      <c r="Q25" s="84">
        <f t="shared" si="7"/>
        <v>1</v>
      </c>
      <c r="R25" s="8">
        <f t="shared" si="8"/>
        <v>150000</v>
      </c>
      <c r="S25" s="15">
        <v>0</v>
      </c>
      <c r="T25" s="8">
        <f t="shared" si="10"/>
        <v>150000</v>
      </c>
      <c r="U25" s="4"/>
      <c r="V25" s="4"/>
      <c r="W25" s="4"/>
      <c r="X25" s="4"/>
    </row>
    <row r="26" spans="1:24" ht="14" x14ac:dyDescent="0.3">
      <c r="A26" s="29" t="s">
        <v>4</v>
      </c>
      <c r="B26" s="30" t="s">
        <v>159</v>
      </c>
      <c r="C26" s="31" t="s">
        <v>44</v>
      </c>
      <c r="D26" s="31" t="s">
        <v>90</v>
      </c>
      <c r="E26" s="31" t="s">
        <v>111</v>
      </c>
      <c r="F26" s="32">
        <v>12000</v>
      </c>
      <c r="G26" s="33">
        <v>0</v>
      </c>
      <c r="H26" s="34">
        <f t="shared" si="9"/>
        <v>0</v>
      </c>
      <c r="I26" s="35">
        <f t="shared" si="12"/>
        <v>0</v>
      </c>
      <c r="J26" s="35">
        <f t="shared" si="11"/>
        <v>0</v>
      </c>
      <c r="K26" s="36">
        <v>1</v>
      </c>
      <c r="L26" s="37">
        <f t="shared" ref="L26:L49" si="13">K26*$F26</f>
        <v>12000</v>
      </c>
      <c r="M26" s="38">
        <f t="shared" si="3"/>
        <v>1</v>
      </c>
      <c r="N26" s="38">
        <f t="shared" si="4"/>
        <v>12000</v>
      </c>
      <c r="O26" s="39">
        <f t="shared" si="5"/>
        <v>1</v>
      </c>
      <c r="P26" s="39">
        <f t="shared" si="6"/>
        <v>12000</v>
      </c>
      <c r="Q26" s="84">
        <f t="shared" si="7"/>
        <v>1</v>
      </c>
      <c r="R26" s="8">
        <f t="shared" si="8"/>
        <v>12000</v>
      </c>
      <c r="S26" s="15">
        <v>0</v>
      </c>
      <c r="T26" s="8">
        <f t="shared" si="10"/>
        <v>12000</v>
      </c>
      <c r="U26" s="4"/>
      <c r="V26" s="4"/>
      <c r="W26" s="4"/>
      <c r="X26" s="4"/>
    </row>
    <row r="27" spans="1:24" ht="42" x14ac:dyDescent="0.3">
      <c r="A27" s="29" t="s">
        <v>4</v>
      </c>
      <c r="B27" s="30" t="s">
        <v>160</v>
      </c>
      <c r="C27" s="40" t="s">
        <v>213</v>
      </c>
      <c r="D27" s="31" t="s">
        <v>108</v>
      </c>
      <c r="E27" s="31" t="s">
        <v>111</v>
      </c>
      <c r="F27" s="32">
        <v>20000</v>
      </c>
      <c r="G27" s="33">
        <v>0</v>
      </c>
      <c r="H27" s="34">
        <f t="shared" si="9"/>
        <v>0</v>
      </c>
      <c r="I27" s="35">
        <f t="shared" si="12"/>
        <v>0</v>
      </c>
      <c r="J27" s="35">
        <f t="shared" si="11"/>
        <v>0</v>
      </c>
      <c r="K27" s="36">
        <v>1</v>
      </c>
      <c r="L27" s="37">
        <f t="shared" si="13"/>
        <v>20000</v>
      </c>
      <c r="M27" s="38">
        <f t="shared" si="3"/>
        <v>1</v>
      </c>
      <c r="N27" s="38">
        <f t="shared" si="4"/>
        <v>20000</v>
      </c>
      <c r="O27" s="39">
        <f t="shared" si="5"/>
        <v>1</v>
      </c>
      <c r="P27" s="39">
        <f t="shared" si="6"/>
        <v>20000</v>
      </c>
      <c r="Q27" s="84">
        <f t="shared" si="7"/>
        <v>1</v>
      </c>
      <c r="R27" s="8">
        <f t="shared" si="8"/>
        <v>20000</v>
      </c>
      <c r="S27" s="15">
        <v>0</v>
      </c>
      <c r="T27" s="8">
        <f t="shared" si="10"/>
        <v>20000</v>
      </c>
      <c r="U27" s="4"/>
      <c r="V27" s="4"/>
      <c r="W27" s="4"/>
      <c r="X27" s="4"/>
    </row>
    <row r="28" spans="1:24" ht="42" x14ac:dyDescent="0.3">
      <c r="A28" s="29" t="s">
        <v>4</v>
      </c>
      <c r="B28" s="30" t="s">
        <v>161</v>
      </c>
      <c r="C28" s="41" t="s">
        <v>210</v>
      </c>
      <c r="D28" s="31" t="s">
        <v>108</v>
      </c>
      <c r="E28" s="31" t="s">
        <v>111</v>
      </c>
      <c r="F28" s="32">
        <v>21000</v>
      </c>
      <c r="G28" s="33">
        <v>0</v>
      </c>
      <c r="H28" s="34">
        <f t="shared" si="9"/>
        <v>0</v>
      </c>
      <c r="I28" s="35">
        <f t="shared" si="12"/>
        <v>0</v>
      </c>
      <c r="J28" s="35">
        <f t="shared" si="11"/>
        <v>0</v>
      </c>
      <c r="K28" s="36">
        <v>1</v>
      </c>
      <c r="L28" s="37">
        <f t="shared" si="13"/>
        <v>21000</v>
      </c>
      <c r="M28" s="38">
        <f t="shared" si="3"/>
        <v>1</v>
      </c>
      <c r="N28" s="38">
        <f t="shared" si="4"/>
        <v>21000</v>
      </c>
      <c r="O28" s="39">
        <f t="shared" si="5"/>
        <v>1</v>
      </c>
      <c r="P28" s="39">
        <f t="shared" si="6"/>
        <v>21000</v>
      </c>
      <c r="Q28" s="84">
        <f t="shared" si="7"/>
        <v>1</v>
      </c>
      <c r="R28" s="8">
        <f t="shared" si="8"/>
        <v>21000</v>
      </c>
      <c r="S28" s="15">
        <v>0</v>
      </c>
      <c r="T28" s="8">
        <f t="shared" si="10"/>
        <v>21000</v>
      </c>
      <c r="U28" s="4"/>
      <c r="V28" s="4"/>
      <c r="W28" s="4"/>
      <c r="X28" s="4"/>
    </row>
    <row r="29" spans="1:24" ht="37.5" customHeight="1" x14ac:dyDescent="0.3">
      <c r="A29" s="29" t="s">
        <v>4</v>
      </c>
      <c r="B29" s="30"/>
      <c r="C29" s="42" t="s">
        <v>204</v>
      </c>
      <c r="D29" s="42" t="s">
        <v>205</v>
      </c>
      <c r="E29" s="31" t="s">
        <v>206</v>
      </c>
      <c r="F29" s="32">
        <v>420</v>
      </c>
      <c r="G29" s="33">
        <v>0</v>
      </c>
      <c r="H29" s="34">
        <f t="shared" si="9"/>
        <v>0</v>
      </c>
      <c r="I29" s="35">
        <f t="shared" si="12"/>
        <v>0</v>
      </c>
      <c r="J29" s="35">
        <f t="shared" si="11"/>
        <v>0</v>
      </c>
      <c r="K29" s="36">
        <v>20</v>
      </c>
      <c r="L29" s="37">
        <f t="shared" si="13"/>
        <v>8400</v>
      </c>
      <c r="M29" s="38">
        <f t="shared" si="3"/>
        <v>20</v>
      </c>
      <c r="N29" s="38">
        <f t="shared" si="4"/>
        <v>8400</v>
      </c>
      <c r="O29" s="39">
        <f t="shared" si="5"/>
        <v>20</v>
      </c>
      <c r="P29" s="39">
        <f t="shared" si="6"/>
        <v>8400</v>
      </c>
      <c r="Q29" s="84">
        <f t="shared" si="7"/>
        <v>1</v>
      </c>
      <c r="R29" s="8">
        <f t="shared" si="8"/>
        <v>420</v>
      </c>
      <c r="S29" s="15">
        <v>0</v>
      </c>
      <c r="T29" s="8">
        <f t="shared" si="10"/>
        <v>8400</v>
      </c>
      <c r="U29" s="4"/>
      <c r="V29" s="4"/>
      <c r="W29" s="4"/>
      <c r="X29" s="4"/>
    </row>
    <row r="30" spans="1:24" ht="70" x14ac:dyDescent="0.3">
      <c r="A30" s="29" t="s">
        <v>4</v>
      </c>
      <c r="B30" s="30" t="s">
        <v>162</v>
      </c>
      <c r="C30" s="42" t="s">
        <v>69</v>
      </c>
      <c r="D30" s="31" t="s">
        <v>118</v>
      </c>
      <c r="E30" s="31" t="s">
        <v>114</v>
      </c>
      <c r="F30" s="32">
        <v>2000</v>
      </c>
      <c r="G30" s="33">
        <v>20</v>
      </c>
      <c r="H30" s="34">
        <f t="shared" si="9"/>
        <v>40000</v>
      </c>
      <c r="I30" s="35">
        <f t="shared" si="12"/>
        <v>20</v>
      </c>
      <c r="J30" s="35">
        <f t="shared" si="11"/>
        <v>40000</v>
      </c>
      <c r="K30" s="36"/>
      <c r="L30" s="37">
        <f t="shared" si="13"/>
        <v>0</v>
      </c>
      <c r="M30" s="38">
        <f t="shared" si="3"/>
        <v>0</v>
      </c>
      <c r="N30" s="38">
        <f t="shared" si="4"/>
        <v>0</v>
      </c>
      <c r="O30" s="39">
        <f t="shared" si="5"/>
        <v>20</v>
      </c>
      <c r="P30" s="39">
        <f t="shared" si="6"/>
        <v>40000</v>
      </c>
      <c r="Q30" s="84">
        <f t="shared" si="7"/>
        <v>1</v>
      </c>
      <c r="R30" s="8">
        <f t="shared" si="8"/>
        <v>2000</v>
      </c>
      <c r="S30" s="15">
        <v>0</v>
      </c>
      <c r="T30" s="8">
        <f t="shared" si="10"/>
        <v>40000</v>
      </c>
      <c r="U30" s="4"/>
      <c r="V30" s="4"/>
      <c r="W30" s="4"/>
      <c r="X30" s="4"/>
    </row>
    <row r="31" spans="1:24" ht="70" x14ac:dyDescent="0.3">
      <c r="A31" s="29" t="s">
        <v>4</v>
      </c>
      <c r="B31" s="30" t="s">
        <v>163</v>
      </c>
      <c r="C31" s="42" t="s">
        <v>70</v>
      </c>
      <c r="D31" s="31" t="s">
        <v>119</v>
      </c>
      <c r="E31" s="31" t="s">
        <v>114</v>
      </c>
      <c r="F31" s="32">
        <v>13500</v>
      </c>
      <c r="G31" s="33">
        <v>4</v>
      </c>
      <c r="H31" s="34">
        <f t="shared" si="9"/>
        <v>54000</v>
      </c>
      <c r="I31" s="35">
        <f t="shared" si="12"/>
        <v>4</v>
      </c>
      <c r="J31" s="35">
        <f t="shared" si="11"/>
        <v>54000</v>
      </c>
      <c r="K31" s="36"/>
      <c r="L31" s="37">
        <f t="shared" si="13"/>
        <v>0</v>
      </c>
      <c r="M31" s="38">
        <f t="shared" si="3"/>
        <v>0</v>
      </c>
      <c r="N31" s="38">
        <f t="shared" si="4"/>
        <v>0</v>
      </c>
      <c r="O31" s="39">
        <f t="shared" si="5"/>
        <v>4</v>
      </c>
      <c r="P31" s="39">
        <f t="shared" si="6"/>
        <v>54000</v>
      </c>
      <c r="Q31" s="84">
        <f t="shared" si="7"/>
        <v>1</v>
      </c>
      <c r="R31" s="8">
        <f t="shared" si="8"/>
        <v>13500</v>
      </c>
      <c r="S31" s="15">
        <v>0</v>
      </c>
      <c r="T31" s="8">
        <f t="shared" si="10"/>
        <v>54000</v>
      </c>
      <c r="U31" s="4"/>
      <c r="V31" s="4"/>
      <c r="W31" s="4"/>
      <c r="X31" s="4"/>
    </row>
    <row r="32" spans="1:24" ht="28" x14ac:dyDescent="0.3">
      <c r="A32" s="29" t="s">
        <v>4</v>
      </c>
      <c r="B32" s="30" t="s">
        <v>165</v>
      </c>
      <c r="C32" s="42" t="s">
        <v>46</v>
      </c>
      <c r="D32" s="31" t="s">
        <v>92</v>
      </c>
      <c r="E32" s="31" t="s">
        <v>111</v>
      </c>
      <c r="F32" s="32">
        <v>15000</v>
      </c>
      <c r="G32" s="33">
        <v>0</v>
      </c>
      <c r="H32" s="34">
        <f t="shared" si="9"/>
        <v>0</v>
      </c>
      <c r="I32" s="35">
        <f t="shared" si="12"/>
        <v>0</v>
      </c>
      <c r="J32" s="35">
        <f t="shared" si="11"/>
        <v>0</v>
      </c>
      <c r="K32" s="36">
        <v>1</v>
      </c>
      <c r="L32" s="37">
        <f t="shared" si="13"/>
        <v>15000</v>
      </c>
      <c r="M32" s="38">
        <f t="shared" si="3"/>
        <v>1</v>
      </c>
      <c r="N32" s="38">
        <f t="shared" si="4"/>
        <v>15000</v>
      </c>
      <c r="O32" s="39">
        <f t="shared" si="5"/>
        <v>1</v>
      </c>
      <c r="P32" s="39">
        <f t="shared" si="6"/>
        <v>15000</v>
      </c>
      <c r="Q32" s="84">
        <f t="shared" si="7"/>
        <v>1</v>
      </c>
      <c r="R32" s="8">
        <f t="shared" si="8"/>
        <v>15000</v>
      </c>
      <c r="S32" s="15">
        <v>0</v>
      </c>
      <c r="T32" s="8">
        <f t="shared" si="10"/>
        <v>15000</v>
      </c>
      <c r="U32" s="4"/>
      <c r="V32" s="4"/>
      <c r="W32" s="4"/>
      <c r="X32" s="4"/>
    </row>
    <row r="33" spans="1:24" ht="56" x14ac:dyDescent="0.3">
      <c r="A33" s="29" t="s">
        <v>4</v>
      </c>
      <c r="B33" s="30" t="s">
        <v>166</v>
      </c>
      <c r="C33" s="42" t="s">
        <v>47</v>
      </c>
      <c r="D33" s="31" t="s">
        <v>93</v>
      </c>
      <c r="E33" s="31" t="s">
        <v>111</v>
      </c>
      <c r="F33" s="32">
        <v>5000</v>
      </c>
      <c r="G33" s="33">
        <v>0</v>
      </c>
      <c r="H33" s="34">
        <f t="shared" si="9"/>
        <v>0</v>
      </c>
      <c r="I33" s="35">
        <f t="shared" si="12"/>
        <v>0</v>
      </c>
      <c r="J33" s="35">
        <f t="shared" si="11"/>
        <v>0</v>
      </c>
      <c r="K33" s="36">
        <v>2</v>
      </c>
      <c r="L33" s="37">
        <f t="shared" si="13"/>
        <v>10000</v>
      </c>
      <c r="M33" s="38">
        <f t="shared" si="3"/>
        <v>2</v>
      </c>
      <c r="N33" s="38">
        <f t="shared" si="4"/>
        <v>10000</v>
      </c>
      <c r="O33" s="39">
        <f t="shared" si="5"/>
        <v>2</v>
      </c>
      <c r="P33" s="39">
        <f t="shared" si="6"/>
        <v>10000</v>
      </c>
      <c r="Q33" s="84">
        <f t="shared" si="7"/>
        <v>1</v>
      </c>
      <c r="R33" s="8">
        <f t="shared" si="8"/>
        <v>5000</v>
      </c>
      <c r="S33" s="15">
        <v>0</v>
      </c>
      <c r="T33" s="8">
        <f t="shared" si="10"/>
        <v>10000</v>
      </c>
      <c r="U33" s="4"/>
      <c r="V33" s="4"/>
      <c r="W33" s="4"/>
      <c r="X33" s="4"/>
    </row>
    <row r="34" spans="1:24" ht="28" x14ac:dyDescent="0.3">
      <c r="A34" s="29" t="s">
        <v>5</v>
      </c>
      <c r="B34" s="30" t="s">
        <v>167</v>
      </c>
      <c r="C34" s="42" t="s">
        <v>48</v>
      </c>
      <c r="D34" s="31" t="s">
        <v>94</v>
      </c>
      <c r="E34" s="31" t="s">
        <v>111</v>
      </c>
      <c r="F34" s="32">
        <v>6000</v>
      </c>
      <c r="G34" s="33">
        <v>0</v>
      </c>
      <c r="H34" s="34">
        <f t="shared" si="9"/>
        <v>0</v>
      </c>
      <c r="I34" s="35">
        <f t="shared" si="12"/>
        <v>0</v>
      </c>
      <c r="J34" s="35">
        <f t="shared" si="11"/>
        <v>0</v>
      </c>
      <c r="K34" s="36">
        <v>2</v>
      </c>
      <c r="L34" s="37">
        <f t="shared" si="13"/>
        <v>12000</v>
      </c>
      <c r="M34" s="38">
        <f t="shared" si="3"/>
        <v>2</v>
      </c>
      <c r="N34" s="38">
        <f t="shared" si="4"/>
        <v>12000</v>
      </c>
      <c r="O34" s="39">
        <f t="shared" si="5"/>
        <v>2</v>
      </c>
      <c r="P34" s="39">
        <f t="shared" si="6"/>
        <v>12000</v>
      </c>
      <c r="Q34" s="84">
        <f t="shared" si="7"/>
        <v>1</v>
      </c>
      <c r="R34" s="8">
        <f t="shared" si="8"/>
        <v>6000</v>
      </c>
      <c r="S34" s="15">
        <v>0</v>
      </c>
      <c r="T34" s="8">
        <f t="shared" si="10"/>
        <v>12000</v>
      </c>
      <c r="U34" s="4"/>
      <c r="V34" s="4"/>
      <c r="W34" s="4"/>
      <c r="X34" s="4"/>
    </row>
    <row r="35" spans="1:24" ht="56" x14ac:dyDescent="0.3">
      <c r="A35" s="29" t="s">
        <v>5</v>
      </c>
      <c r="B35" s="30" t="s">
        <v>168</v>
      </c>
      <c r="C35" s="42" t="s">
        <v>49</v>
      </c>
      <c r="D35" s="31" t="s">
        <v>95</v>
      </c>
      <c r="E35" s="31" t="s">
        <v>111</v>
      </c>
      <c r="F35" s="32">
        <v>21800</v>
      </c>
      <c r="G35" s="33">
        <v>0</v>
      </c>
      <c r="H35" s="34">
        <f t="shared" si="9"/>
        <v>0</v>
      </c>
      <c r="I35" s="35">
        <f t="shared" si="12"/>
        <v>0</v>
      </c>
      <c r="J35" s="35">
        <f t="shared" si="11"/>
        <v>0</v>
      </c>
      <c r="K35" s="36">
        <v>3</v>
      </c>
      <c r="L35" s="37">
        <f t="shared" si="13"/>
        <v>65400</v>
      </c>
      <c r="M35" s="38">
        <f t="shared" si="3"/>
        <v>3</v>
      </c>
      <c r="N35" s="38">
        <f t="shared" si="4"/>
        <v>65400</v>
      </c>
      <c r="O35" s="39">
        <f t="shared" si="5"/>
        <v>3</v>
      </c>
      <c r="P35" s="39">
        <f t="shared" si="6"/>
        <v>65400</v>
      </c>
      <c r="Q35" s="84">
        <f t="shared" si="7"/>
        <v>1</v>
      </c>
      <c r="R35" s="8">
        <f t="shared" si="8"/>
        <v>21800</v>
      </c>
      <c r="S35" s="15">
        <v>0</v>
      </c>
      <c r="T35" s="8">
        <f t="shared" si="10"/>
        <v>65400</v>
      </c>
      <c r="U35" s="4"/>
      <c r="V35" s="4"/>
      <c r="W35" s="4"/>
      <c r="X35" s="4"/>
    </row>
    <row r="36" spans="1:24" ht="28" x14ac:dyDescent="0.3">
      <c r="A36" s="29" t="s">
        <v>5</v>
      </c>
      <c r="B36" s="30" t="s">
        <v>169</v>
      </c>
      <c r="C36" s="42" t="s">
        <v>50</v>
      </c>
      <c r="D36" s="31" t="s">
        <v>96</v>
      </c>
      <c r="E36" s="31" t="s">
        <v>111</v>
      </c>
      <c r="F36" s="32">
        <v>1300</v>
      </c>
      <c r="G36" s="33">
        <v>0</v>
      </c>
      <c r="H36" s="34">
        <f t="shared" si="9"/>
        <v>0</v>
      </c>
      <c r="I36" s="35">
        <f t="shared" si="12"/>
        <v>0</v>
      </c>
      <c r="J36" s="35">
        <f t="shared" si="11"/>
        <v>0</v>
      </c>
      <c r="K36" s="36">
        <v>1</v>
      </c>
      <c r="L36" s="37">
        <f t="shared" si="13"/>
        <v>1300</v>
      </c>
      <c r="M36" s="38">
        <f t="shared" si="3"/>
        <v>1</v>
      </c>
      <c r="N36" s="38">
        <f t="shared" si="4"/>
        <v>1300</v>
      </c>
      <c r="O36" s="39">
        <f t="shared" si="5"/>
        <v>1</v>
      </c>
      <c r="P36" s="39">
        <f t="shared" si="6"/>
        <v>1300</v>
      </c>
      <c r="Q36" s="84">
        <f t="shared" si="7"/>
        <v>1</v>
      </c>
      <c r="R36" s="8">
        <f t="shared" si="8"/>
        <v>1300</v>
      </c>
      <c r="S36" s="15">
        <v>0</v>
      </c>
      <c r="T36" s="8">
        <f t="shared" si="10"/>
        <v>1300</v>
      </c>
      <c r="U36" s="4"/>
      <c r="V36" s="4"/>
      <c r="W36" s="4"/>
      <c r="X36" s="4"/>
    </row>
    <row r="37" spans="1:24" ht="28" x14ac:dyDescent="0.3">
      <c r="A37" s="29" t="s">
        <v>5</v>
      </c>
      <c r="B37" s="30" t="s">
        <v>170</v>
      </c>
      <c r="C37" s="42" t="s">
        <v>71</v>
      </c>
      <c r="D37" s="31" t="s">
        <v>97</v>
      </c>
      <c r="E37" s="31" t="s">
        <v>111</v>
      </c>
      <c r="F37" s="32">
        <v>1500</v>
      </c>
      <c r="G37" s="33">
        <v>0</v>
      </c>
      <c r="H37" s="34">
        <f t="shared" si="9"/>
        <v>0</v>
      </c>
      <c r="I37" s="35">
        <f t="shared" si="12"/>
        <v>0</v>
      </c>
      <c r="J37" s="35"/>
      <c r="K37" s="36">
        <v>4</v>
      </c>
      <c r="L37" s="37">
        <f t="shared" si="13"/>
        <v>6000</v>
      </c>
      <c r="M37" s="38">
        <f t="shared" si="3"/>
        <v>4</v>
      </c>
      <c r="N37" s="38">
        <f t="shared" si="4"/>
        <v>6000</v>
      </c>
      <c r="O37" s="39">
        <f t="shared" si="5"/>
        <v>4</v>
      </c>
      <c r="P37" s="39">
        <f t="shared" si="6"/>
        <v>6000</v>
      </c>
      <c r="Q37" s="84">
        <f t="shared" si="7"/>
        <v>1</v>
      </c>
      <c r="R37" s="8">
        <f t="shared" si="8"/>
        <v>1500</v>
      </c>
      <c r="S37" s="15">
        <v>0</v>
      </c>
      <c r="T37" s="8">
        <f t="shared" si="10"/>
        <v>6000</v>
      </c>
      <c r="U37" s="4"/>
      <c r="V37" s="4"/>
      <c r="W37" s="4"/>
      <c r="X37" s="4"/>
    </row>
    <row r="38" spans="1:24" ht="28" x14ac:dyDescent="0.3">
      <c r="A38" s="29" t="s">
        <v>5</v>
      </c>
      <c r="B38" s="30" t="s">
        <v>171</v>
      </c>
      <c r="C38" s="42" t="s">
        <v>51</v>
      </c>
      <c r="D38" s="31"/>
      <c r="E38" s="31" t="s">
        <v>111</v>
      </c>
      <c r="F38" s="32">
        <v>1200</v>
      </c>
      <c r="G38" s="33">
        <v>0</v>
      </c>
      <c r="H38" s="34">
        <f t="shared" si="9"/>
        <v>0</v>
      </c>
      <c r="I38" s="35">
        <f t="shared" si="12"/>
        <v>0</v>
      </c>
      <c r="J38" s="35">
        <f t="shared" ref="J38:J54" si="14">IF($H$54=1,H38,0)</f>
        <v>0</v>
      </c>
      <c r="K38" s="36">
        <v>1</v>
      </c>
      <c r="L38" s="37">
        <f t="shared" si="13"/>
        <v>1200</v>
      </c>
      <c r="M38" s="38">
        <f t="shared" si="3"/>
        <v>1</v>
      </c>
      <c r="N38" s="38">
        <f t="shared" si="4"/>
        <v>1200</v>
      </c>
      <c r="O38" s="39">
        <f t="shared" si="5"/>
        <v>1</v>
      </c>
      <c r="P38" s="39">
        <f t="shared" si="6"/>
        <v>1200</v>
      </c>
      <c r="Q38" s="84">
        <f t="shared" si="7"/>
        <v>1</v>
      </c>
      <c r="R38" s="8">
        <f t="shared" si="8"/>
        <v>1200</v>
      </c>
      <c r="S38" s="15">
        <v>0</v>
      </c>
      <c r="T38" s="8">
        <f t="shared" si="10"/>
        <v>1200</v>
      </c>
      <c r="U38" s="4"/>
      <c r="V38" s="4"/>
      <c r="W38" s="4"/>
      <c r="X38" s="4"/>
    </row>
    <row r="39" spans="1:24" ht="42" x14ac:dyDescent="0.3">
      <c r="A39" s="29" t="s">
        <v>5</v>
      </c>
      <c r="B39" s="30" t="s">
        <v>172</v>
      </c>
      <c r="C39" s="42" t="s">
        <v>52</v>
      </c>
      <c r="D39" s="31" t="s">
        <v>98</v>
      </c>
      <c r="E39" s="31" t="s">
        <v>111</v>
      </c>
      <c r="F39" s="32">
        <v>3800</v>
      </c>
      <c r="G39" s="33">
        <v>0</v>
      </c>
      <c r="H39" s="34">
        <f t="shared" si="9"/>
        <v>0</v>
      </c>
      <c r="I39" s="35">
        <f t="shared" si="12"/>
        <v>0</v>
      </c>
      <c r="J39" s="35">
        <f t="shared" si="14"/>
        <v>0</v>
      </c>
      <c r="K39" s="36">
        <v>3</v>
      </c>
      <c r="L39" s="37">
        <f t="shared" si="13"/>
        <v>11400</v>
      </c>
      <c r="M39" s="38">
        <f t="shared" si="3"/>
        <v>3</v>
      </c>
      <c r="N39" s="38">
        <f t="shared" si="4"/>
        <v>11400</v>
      </c>
      <c r="O39" s="39">
        <f t="shared" si="5"/>
        <v>3</v>
      </c>
      <c r="P39" s="39">
        <f t="shared" si="6"/>
        <v>11400</v>
      </c>
      <c r="Q39" s="84">
        <f t="shared" si="7"/>
        <v>1</v>
      </c>
      <c r="R39" s="8">
        <f t="shared" si="8"/>
        <v>3800</v>
      </c>
      <c r="S39" s="15">
        <v>0</v>
      </c>
      <c r="T39" s="8">
        <f t="shared" si="10"/>
        <v>11400</v>
      </c>
      <c r="U39" s="59"/>
      <c r="V39" s="4"/>
      <c r="W39" s="4"/>
      <c r="X39" s="4"/>
    </row>
    <row r="40" spans="1:24" ht="42" x14ac:dyDescent="0.3">
      <c r="A40" s="29" t="s">
        <v>5</v>
      </c>
      <c r="B40" s="30" t="s">
        <v>173</v>
      </c>
      <c r="C40" s="42" t="s">
        <v>53</v>
      </c>
      <c r="D40" s="31" t="s">
        <v>98</v>
      </c>
      <c r="E40" s="31" t="s">
        <v>111</v>
      </c>
      <c r="F40" s="32">
        <v>1500</v>
      </c>
      <c r="G40" s="33">
        <v>0</v>
      </c>
      <c r="H40" s="34">
        <f t="shared" si="9"/>
        <v>0</v>
      </c>
      <c r="I40" s="35">
        <f t="shared" si="12"/>
        <v>0</v>
      </c>
      <c r="J40" s="35">
        <f t="shared" si="14"/>
        <v>0</v>
      </c>
      <c r="K40" s="36">
        <v>3</v>
      </c>
      <c r="L40" s="37">
        <f t="shared" si="13"/>
        <v>4500</v>
      </c>
      <c r="M40" s="38">
        <f t="shared" si="3"/>
        <v>3</v>
      </c>
      <c r="N40" s="38">
        <f t="shared" si="4"/>
        <v>4500</v>
      </c>
      <c r="O40" s="39">
        <f t="shared" si="5"/>
        <v>3</v>
      </c>
      <c r="P40" s="39">
        <f t="shared" si="6"/>
        <v>4500</v>
      </c>
      <c r="Q40" s="84">
        <f t="shared" si="7"/>
        <v>1</v>
      </c>
      <c r="R40" s="8">
        <f t="shared" si="8"/>
        <v>1500</v>
      </c>
      <c r="S40" s="15">
        <v>0</v>
      </c>
      <c r="T40" s="8">
        <f t="shared" si="10"/>
        <v>4500</v>
      </c>
      <c r="U40" s="59"/>
      <c r="V40" s="59"/>
      <c r="W40" s="4"/>
      <c r="X40" s="4"/>
    </row>
    <row r="41" spans="1:24" ht="42" x14ac:dyDescent="0.3">
      <c r="A41" s="29" t="s">
        <v>5</v>
      </c>
      <c r="B41" s="30" t="s">
        <v>174</v>
      </c>
      <c r="C41" s="42" t="s">
        <v>211</v>
      </c>
      <c r="D41" s="31" t="s">
        <v>99</v>
      </c>
      <c r="E41" s="31" t="s">
        <v>111</v>
      </c>
      <c r="F41" s="32">
        <v>13000</v>
      </c>
      <c r="G41" s="33">
        <v>0</v>
      </c>
      <c r="H41" s="34">
        <f t="shared" si="9"/>
        <v>0</v>
      </c>
      <c r="I41" s="35">
        <f t="shared" si="12"/>
        <v>0</v>
      </c>
      <c r="J41" s="35">
        <f t="shared" si="14"/>
        <v>0</v>
      </c>
      <c r="K41" s="36">
        <v>3</v>
      </c>
      <c r="L41" s="37">
        <f t="shared" si="13"/>
        <v>39000</v>
      </c>
      <c r="M41" s="38">
        <f t="shared" si="3"/>
        <v>3</v>
      </c>
      <c r="N41" s="38">
        <f t="shared" si="4"/>
        <v>39000</v>
      </c>
      <c r="O41" s="39">
        <f t="shared" si="5"/>
        <v>3</v>
      </c>
      <c r="P41" s="39">
        <f t="shared" si="6"/>
        <v>39000</v>
      </c>
      <c r="Q41" s="84">
        <f t="shared" si="7"/>
        <v>1</v>
      </c>
      <c r="R41" s="8">
        <f t="shared" si="8"/>
        <v>13000</v>
      </c>
      <c r="S41" s="15">
        <v>0</v>
      </c>
      <c r="T41" s="8">
        <f t="shared" si="10"/>
        <v>39000</v>
      </c>
      <c r="U41" s="59"/>
      <c r="V41" s="59"/>
      <c r="W41" s="4"/>
      <c r="X41" s="4"/>
    </row>
    <row r="42" spans="1:24" ht="28" x14ac:dyDescent="0.3">
      <c r="A42" s="29" t="s">
        <v>5</v>
      </c>
      <c r="B42" s="30" t="s">
        <v>175</v>
      </c>
      <c r="C42" s="42" t="s">
        <v>55</v>
      </c>
      <c r="D42" s="31" t="s">
        <v>100</v>
      </c>
      <c r="E42" s="31" t="s">
        <v>111</v>
      </c>
      <c r="F42" s="32">
        <v>1000</v>
      </c>
      <c r="G42" s="33">
        <v>0</v>
      </c>
      <c r="H42" s="34">
        <f t="shared" si="9"/>
        <v>0</v>
      </c>
      <c r="I42" s="35">
        <f t="shared" si="12"/>
        <v>0</v>
      </c>
      <c r="J42" s="35">
        <f t="shared" si="14"/>
        <v>0</v>
      </c>
      <c r="K42" s="36">
        <v>3</v>
      </c>
      <c r="L42" s="37">
        <f t="shared" si="13"/>
        <v>3000</v>
      </c>
      <c r="M42" s="38">
        <f t="shared" si="3"/>
        <v>3</v>
      </c>
      <c r="N42" s="38">
        <f t="shared" si="4"/>
        <v>3000</v>
      </c>
      <c r="O42" s="39">
        <f t="shared" si="5"/>
        <v>3</v>
      </c>
      <c r="P42" s="39">
        <f t="shared" si="6"/>
        <v>3000</v>
      </c>
      <c r="Q42" s="84">
        <f t="shared" si="7"/>
        <v>1</v>
      </c>
      <c r="R42" s="8">
        <f t="shared" si="8"/>
        <v>1000</v>
      </c>
      <c r="S42" s="15">
        <v>0</v>
      </c>
      <c r="T42" s="8">
        <f t="shared" si="10"/>
        <v>3000</v>
      </c>
      <c r="U42" s="4"/>
      <c r="V42" s="4"/>
      <c r="W42" s="4"/>
      <c r="X42" s="4"/>
    </row>
    <row r="43" spans="1:24" ht="14" x14ac:dyDescent="0.3">
      <c r="A43" s="29" t="s">
        <v>6</v>
      </c>
      <c r="B43" s="30" t="s">
        <v>176</v>
      </c>
      <c r="C43" s="42" t="s">
        <v>56</v>
      </c>
      <c r="D43" s="31" t="s">
        <v>101</v>
      </c>
      <c r="E43" s="31" t="s">
        <v>111</v>
      </c>
      <c r="F43" s="32">
        <v>8000</v>
      </c>
      <c r="G43" s="33">
        <v>2</v>
      </c>
      <c r="H43" s="34">
        <f t="shared" si="9"/>
        <v>16000</v>
      </c>
      <c r="I43" s="35">
        <f t="shared" si="12"/>
        <v>2</v>
      </c>
      <c r="J43" s="35">
        <f t="shared" si="14"/>
        <v>16000</v>
      </c>
      <c r="K43" s="36"/>
      <c r="L43" s="37">
        <f t="shared" si="13"/>
        <v>0</v>
      </c>
      <c r="M43" s="38">
        <f t="shared" si="3"/>
        <v>0</v>
      </c>
      <c r="N43" s="38">
        <f t="shared" si="4"/>
        <v>0</v>
      </c>
      <c r="O43" s="39">
        <f t="shared" si="5"/>
        <v>2</v>
      </c>
      <c r="P43" s="39">
        <f t="shared" si="6"/>
        <v>16000</v>
      </c>
      <c r="Q43" s="84">
        <f t="shared" si="7"/>
        <v>1</v>
      </c>
      <c r="R43" s="8">
        <f t="shared" si="8"/>
        <v>8000</v>
      </c>
      <c r="S43" s="15">
        <v>0</v>
      </c>
      <c r="T43" s="8">
        <f t="shared" si="10"/>
        <v>16000</v>
      </c>
      <c r="U43" s="4"/>
      <c r="V43" s="4"/>
      <c r="W43" s="4"/>
      <c r="X43" s="4"/>
    </row>
    <row r="44" spans="1:24" ht="14" x14ac:dyDescent="0.3">
      <c r="A44" s="29" t="s">
        <v>6</v>
      </c>
      <c r="B44" s="30" t="s">
        <v>177</v>
      </c>
      <c r="C44" s="42" t="s">
        <v>57</v>
      </c>
      <c r="D44" s="31" t="s">
        <v>101</v>
      </c>
      <c r="E44" s="31" t="s">
        <v>111</v>
      </c>
      <c r="F44" s="32">
        <v>4500</v>
      </c>
      <c r="G44" s="33">
        <v>2</v>
      </c>
      <c r="H44" s="34">
        <f t="shared" si="9"/>
        <v>9000</v>
      </c>
      <c r="I44" s="35">
        <f t="shared" si="12"/>
        <v>2</v>
      </c>
      <c r="J44" s="35">
        <f t="shared" si="14"/>
        <v>9000</v>
      </c>
      <c r="K44" s="36"/>
      <c r="L44" s="37">
        <f t="shared" si="13"/>
        <v>0</v>
      </c>
      <c r="M44" s="38">
        <f t="shared" si="3"/>
        <v>0</v>
      </c>
      <c r="N44" s="38">
        <f t="shared" si="4"/>
        <v>0</v>
      </c>
      <c r="O44" s="39">
        <f t="shared" si="5"/>
        <v>2</v>
      </c>
      <c r="P44" s="39">
        <f t="shared" si="6"/>
        <v>9000</v>
      </c>
      <c r="Q44" s="84">
        <f t="shared" si="7"/>
        <v>1</v>
      </c>
      <c r="R44" s="8">
        <f t="shared" si="8"/>
        <v>4500</v>
      </c>
      <c r="S44" s="15">
        <v>0</v>
      </c>
      <c r="T44" s="8">
        <f t="shared" si="10"/>
        <v>9000</v>
      </c>
      <c r="U44" s="4"/>
      <c r="V44" s="4"/>
      <c r="W44" s="4"/>
      <c r="X44" s="4"/>
    </row>
    <row r="45" spans="1:24" ht="14" hidden="1" x14ac:dyDescent="0.3">
      <c r="A45" s="29" t="s">
        <v>6</v>
      </c>
      <c r="B45" s="30" t="s">
        <v>178</v>
      </c>
      <c r="C45" s="42" t="s">
        <v>58</v>
      </c>
      <c r="D45" s="31" t="s">
        <v>101</v>
      </c>
      <c r="E45" s="31" t="s">
        <v>111</v>
      </c>
      <c r="F45" s="32">
        <v>0</v>
      </c>
      <c r="G45" s="33">
        <v>0</v>
      </c>
      <c r="H45" s="34">
        <f t="shared" si="9"/>
        <v>0</v>
      </c>
      <c r="I45" s="35">
        <f t="shared" si="12"/>
        <v>0</v>
      </c>
      <c r="J45" s="35">
        <f t="shared" si="14"/>
        <v>0</v>
      </c>
      <c r="K45" s="36"/>
      <c r="L45" s="37">
        <f t="shared" si="13"/>
        <v>0</v>
      </c>
      <c r="M45" s="38">
        <f t="shared" si="3"/>
        <v>0</v>
      </c>
      <c r="N45" s="38">
        <f t="shared" si="4"/>
        <v>0</v>
      </c>
      <c r="O45" s="39">
        <f t="shared" si="5"/>
        <v>0</v>
      </c>
      <c r="P45" s="39">
        <f t="shared" si="6"/>
        <v>0</v>
      </c>
      <c r="Q45" s="84" t="e">
        <f t="shared" si="7"/>
        <v>#DIV/0!</v>
      </c>
      <c r="R45" s="8">
        <f t="shared" si="8"/>
        <v>0</v>
      </c>
      <c r="S45" s="15">
        <v>0</v>
      </c>
      <c r="T45" s="8">
        <f t="shared" si="10"/>
        <v>0</v>
      </c>
      <c r="U45" s="4"/>
      <c r="V45" s="4"/>
      <c r="W45" s="4"/>
      <c r="X45" s="4"/>
    </row>
    <row r="46" spans="1:24" ht="42" x14ac:dyDescent="0.3">
      <c r="A46" s="29" t="s">
        <v>7</v>
      </c>
      <c r="B46" s="30" t="s">
        <v>179</v>
      </c>
      <c r="C46" s="42" t="s">
        <v>59</v>
      </c>
      <c r="D46" s="31" t="s">
        <v>228</v>
      </c>
      <c r="E46" s="31" t="s">
        <v>111</v>
      </c>
      <c r="F46" s="32">
        <v>7000</v>
      </c>
      <c r="G46" s="33">
        <v>2</v>
      </c>
      <c r="H46" s="34">
        <f t="shared" si="9"/>
        <v>14000</v>
      </c>
      <c r="I46" s="35">
        <f t="shared" si="12"/>
        <v>2</v>
      </c>
      <c r="J46" s="35">
        <f t="shared" si="14"/>
        <v>14000</v>
      </c>
      <c r="K46" s="36">
        <v>1</v>
      </c>
      <c r="L46" s="37">
        <f t="shared" si="13"/>
        <v>7000</v>
      </c>
      <c r="M46" s="38">
        <f t="shared" si="3"/>
        <v>1</v>
      </c>
      <c r="N46" s="38">
        <f t="shared" si="4"/>
        <v>7000</v>
      </c>
      <c r="O46" s="39">
        <f t="shared" si="5"/>
        <v>3</v>
      </c>
      <c r="P46" s="39">
        <f t="shared" si="6"/>
        <v>21000</v>
      </c>
      <c r="Q46" s="84">
        <f>(F46-S46)/F46</f>
        <v>1</v>
      </c>
      <c r="R46" s="8">
        <f t="shared" si="8"/>
        <v>7000</v>
      </c>
      <c r="S46" s="15">
        <v>0</v>
      </c>
      <c r="T46" s="8">
        <f t="shared" si="10"/>
        <v>21000</v>
      </c>
      <c r="U46" s="4"/>
      <c r="V46" s="4"/>
      <c r="W46" s="4"/>
      <c r="X46" s="4"/>
    </row>
    <row r="47" spans="1:24" ht="42" x14ac:dyDescent="0.3">
      <c r="A47" s="29" t="s">
        <v>7</v>
      </c>
      <c r="B47" s="30" t="s">
        <v>180</v>
      </c>
      <c r="C47" s="42" t="s">
        <v>212</v>
      </c>
      <c r="D47" s="31" t="s">
        <v>229</v>
      </c>
      <c r="E47" s="31" t="s">
        <v>111</v>
      </c>
      <c r="F47" s="32">
        <v>1200</v>
      </c>
      <c r="G47" s="33">
        <v>41</v>
      </c>
      <c r="H47" s="34">
        <f t="shared" si="9"/>
        <v>49200</v>
      </c>
      <c r="I47" s="35">
        <f t="shared" si="12"/>
        <v>41</v>
      </c>
      <c r="J47" s="35">
        <f t="shared" si="14"/>
        <v>49200</v>
      </c>
      <c r="K47" s="36"/>
      <c r="L47" s="37">
        <f t="shared" si="13"/>
        <v>0</v>
      </c>
      <c r="M47" s="38">
        <f t="shared" si="3"/>
        <v>0</v>
      </c>
      <c r="N47" s="38">
        <f t="shared" si="4"/>
        <v>0</v>
      </c>
      <c r="O47" s="39">
        <v>41</v>
      </c>
      <c r="P47" s="39">
        <f t="shared" si="6"/>
        <v>49200</v>
      </c>
      <c r="Q47" s="84">
        <f>(F47-S47)/F47</f>
        <v>1</v>
      </c>
      <c r="R47" s="8">
        <f>F47-S47</f>
        <v>1200</v>
      </c>
      <c r="S47" s="15">
        <v>0</v>
      </c>
      <c r="T47" s="8">
        <f t="shared" si="10"/>
        <v>49200</v>
      </c>
      <c r="U47" s="4"/>
      <c r="V47" s="4"/>
      <c r="W47" s="4"/>
      <c r="X47" s="4"/>
    </row>
    <row r="48" spans="1:24" ht="28" x14ac:dyDescent="0.3">
      <c r="A48" s="29" t="s">
        <v>9</v>
      </c>
      <c r="B48" s="30" t="s">
        <v>9</v>
      </c>
      <c r="C48" s="31" t="s">
        <v>214</v>
      </c>
      <c r="D48" s="31" t="s">
        <v>106</v>
      </c>
      <c r="E48" s="43" t="s">
        <v>115</v>
      </c>
      <c r="F48" s="32">
        <v>0</v>
      </c>
      <c r="G48" s="33">
        <v>0</v>
      </c>
      <c r="H48" s="34">
        <f t="shared" si="9"/>
        <v>0</v>
      </c>
      <c r="I48" s="35">
        <f t="shared" si="12"/>
        <v>0</v>
      </c>
      <c r="J48" s="35">
        <f t="shared" si="14"/>
        <v>0</v>
      </c>
      <c r="K48" s="36">
        <v>0</v>
      </c>
      <c r="L48" s="37">
        <f t="shared" si="13"/>
        <v>0</v>
      </c>
      <c r="M48" s="38">
        <f t="shared" si="3"/>
        <v>0</v>
      </c>
      <c r="N48" s="38">
        <f t="shared" si="4"/>
        <v>0</v>
      </c>
      <c r="O48" s="39">
        <f t="shared" si="5"/>
        <v>0</v>
      </c>
      <c r="P48" s="39">
        <f t="shared" si="6"/>
        <v>0</v>
      </c>
      <c r="Q48" s="84"/>
      <c r="R48" s="8">
        <f t="shared" si="8"/>
        <v>0</v>
      </c>
      <c r="S48" s="8">
        <v>0</v>
      </c>
      <c r="T48" s="8"/>
      <c r="U48" s="4"/>
      <c r="V48" s="4"/>
      <c r="W48" s="4"/>
      <c r="X48" s="4"/>
    </row>
    <row r="49" spans="1:24" ht="28" x14ac:dyDescent="0.3">
      <c r="A49" s="29" t="s">
        <v>10</v>
      </c>
      <c r="B49" s="30" t="s">
        <v>10</v>
      </c>
      <c r="C49" s="31" t="s">
        <v>65</v>
      </c>
      <c r="D49" s="31"/>
      <c r="E49" s="31" t="s">
        <v>116</v>
      </c>
      <c r="F49" s="44">
        <v>0.05</v>
      </c>
      <c r="G49" s="33">
        <v>0</v>
      </c>
      <c r="H49" s="34">
        <f t="shared" si="9"/>
        <v>0</v>
      </c>
      <c r="I49" s="35">
        <f t="shared" si="12"/>
        <v>0</v>
      </c>
      <c r="J49" s="35">
        <f t="shared" si="14"/>
        <v>0</v>
      </c>
      <c r="K49" s="36"/>
      <c r="L49" s="37">
        <f t="shared" si="13"/>
        <v>0</v>
      </c>
      <c r="M49" s="38">
        <f t="shared" si="3"/>
        <v>0</v>
      </c>
      <c r="N49" s="38">
        <f t="shared" si="4"/>
        <v>0</v>
      </c>
      <c r="O49" s="39">
        <f t="shared" si="5"/>
        <v>0</v>
      </c>
      <c r="P49" s="39">
        <f t="shared" si="6"/>
        <v>0</v>
      </c>
      <c r="Q49" s="84">
        <f>(F49-S49)/F49</f>
        <v>1</v>
      </c>
      <c r="R49" s="8"/>
      <c r="S49" s="9"/>
      <c r="T49" s="8"/>
      <c r="U49" s="4"/>
      <c r="V49" s="4"/>
      <c r="W49" s="4"/>
      <c r="X49" s="4"/>
    </row>
    <row r="50" spans="1:24" s="10" customFormat="1" ht="14" x14ac:dyDescent="0.3">
      <c r="A50" s="29" t="s">
        <v>185</v>
      </c>
      <c r="B50" s="30"/>
      <c r="C50" s="31"/>
      <c r="D50" s="31"/>
      <c r="E50" s="31"/>
      <c r="F50" s="32"/>
      <c r="G50" s="33">
        <v>0</v>
      </c>
      <c r="H50" s="45">
        <f>SUM(H7:H49)</f>
        <v>2249250</v>
      </c>
      <c r="I50" s="35">
        <f t="shared" si="12"/>
        <v>0</v>
      </c>
      <c r="J50" s="35">
        <f t="shared" si="14"/>
        <v>2249250</v>
      </c>
      <c r="K50" s="46"/>
      <c r="L50" s="47">
        <f>SUM(L7:L49)</f>
        <v>488200</v>
      </c>
      <c r="M50" s="38">
        <f t="shared" si="3"/>
        <v>0</v>
      </c>
      <c r="N50" s="38">
        <f t="shared" si="4"/>
        <v>488200</v>
      </c>
      <c r="O50" s="39">
        <f t="shared" si="5"/>
        <v>0</v>
      </c>
      <c r="P50" s="39">
        <f t="shared" si="6"/>
        <v>2737450</v>
      </c>
      <c r="Q50" s="86">
        <f>(P50-T50)/P50</f>
        <v>0</v>
      </c>
      <c r="R50" s="8">
        <f>P50-T50</f>
        <v>0</v>
      </c>
      <c r="S50" s="8"/>
      <c r="T50" s="83">
        <f>SUM(T7:T49)</f>
        <v>2737450</v>
      </c>
      <c r="U50" s="4"/>
      <c r="V50" s="4"/>
      <c r="W50" s="4"/>
      <c r="X50" s="4"/>
    </row>
    <row r="51" spans="1:24" ht="14" x14ac:dyDescent="0.3">
      <c r="A51" s="29" t="s">
        <v>186</v>
      </c>
      <c r="B51" s="14">
        <v>0.17</v>
      </c>
      <c r="C51" s="31"/>
      <c r="D51" s="31"/>
      <c r="E51" s="31"/>
      <c r="F51" s="32"/>
      <c r="G51" s="33">
        <v>0</v>
      </c>
      <c r="H51" s="48">
        <f>H50*$B$51</f>
        <v>382372.5</v>
      </c>
      <c r="I51" s="35">
        <f t="shared" si="12"/>
        <v>0</v>
      </c>
      <c r="J51" s="35">
        <f t="shared" si="14"/>
        <v>382372.5</v>
      </c>
      <c r="K51" s="49"/>
      <c r="L51" s="49">
        <f>L50*$B$51</f>
        <v>82994</v>
      </c>
      <c r="M51" s="38">
        <f t="shared" si="3"/>
        <v>0</v>
      </c>
      <c r="N51" s="38">
        <f t="shared" si="4"/>
        <v>82994</v>
      </c>
      <c r="O51" s="39">
        <f t="shared" si="5"/>
        <v>0</v>
      </c>
      <c r="P51" s="39">
        <f t="shared" si="6"/>
        <v>465366.5</v>
      </c>
      <c r="Q51" s="86">
        <f>(P51-T51)/P51</f>
        <v>-1.2507918149129214E-16</v>
      </c>
      <c r="R51" s="8">
        <f t="shared" ref="R51:R52" si="15">P51-T51</f>
        <v>0</v>
      </c>
      <c r="S51" s="8"/>
      <c r="T51" s="83">
        <f>T50*0.17</f>
        <v>465366.50000000006</v>
      </c>
      <c r="U51" s="4"/>
      <c r="V51" s="4"/>
      <c r="W51" s="4"/>
      <c r="X51" s="4"/>
    </row>
    <row r="52" spans="1:24" s="10" customFormat="1" ht="14" x14ac:dyDescent="0.3">
      <c r="A52" s="29" t="s">
        <v>187</v>
      </c>
      <c r="B52" s="30"/>
      <c r="C52" s="31"/>
      <c r="D52" s="31"/>
      <c r="E52" s="31"/>
      <c r="F52" s="32"/>
      <c r="G52" s="33">
        <v>0</v>
      </c>
      <c r="H52" s="50">
        <f>H50+H51</f>
        <v>2631622.5</v>
      </c>
      <c r="I52" s="35">
        <f t="shared" si="12"/>
        <v>0</v>
      </c>
      <c r="J52" s="35">
        <f t="shared" si="14"/>
        <v>2631622.5</v>
      </c>
      <c r="K52" s="51"/>
      <c r="L52" s="51">
        <f>L50+L51</f>
        <v>571194</v>
      </c>
      <c r="M52" s="38">
        <f t="shared" si="3"/>
        <v>0</v>
      </c>
      <c r="N52" s="38">
        <f t="shared" si="4"/>
        <v>571194</v>
      </c>
      <c r="O52" s="39">
        <f t="shared" si="5"/>
        <v>0</v>
      </c>
      <c r="P52" s="39">
        <f t="shared" si="6"/>
        <v>3202816.5</v>
      </c>
      <c r="Q52" s="86">
        <f>(P52-T52)/P52</f>
        <v>0</v>
      </c>
      <c r="R52" s="8">
        <f t="shared" si="15"/>
        <v>0</v>
      </c>
      <c r="S52" s="8"/>
      <c r="T52" s="83">
        <f>T51+T50</f>
        <v>3202816.5</v>
      </c>
      <c r="U52" s="4"/>
      <c r="V52" s="4"/>
      <c r="W52" s="4"/>
      <c r="X52" s="4"/>
    </row>
    <row r="53" spans="1:24" ht="13.75" customHeight="1" x14ac:dyDescent="0.3">
      <c r="A53" s="52"/>
      <c r="B53" s="53"/>
      <c r="C53" s="19"/>
      <c r="D53" s="17"/>
      <c r="E53" s="17"/>
      <c r="F53" s="18"/>
      <c r="G53" s="54"/>
      <c r="H53" s="54"/>
      <c r="I53" s="35">
        <f t="shared" si="12"/>
        <v>0</v>
      </c>
      <c r="J53" s="35">
        <f t="shared" si="14"/>
        <v>0</v>
      </c>
      <c r="K53" s="19"/>
      <c r="L53" s="19"/>
      <c r="M53" s="19"/>
      <c r="N53" s="19"/>
      <c r="O53" s="19"/>
      <c r="P53" s="19"/>
    </row>
    <row r="54" spans="1:24" ht="15" customHeight="1" x14ac:dyDescent="0.3">
      <c r="A54" s="52"/>
      <c r="B54" s="70" t="s">
        <v>200</v>
      </c>
      <c r="C54" s="70"/>
      <c r="D54" s="70" t="s">
        <v>201</v>
      </c>
      <c r="E54" s="70"/>
      <c r="F54" s="18"/>
      <c r="G54" s="55"/>
      <c r="H54" s="55">
        <v>1</v>
      </c>
      <c r="I54" s="35">
        <f t="shared" si="12"/>
        <v>0</v>
      </c>
      <c r="J54" s="35">
        <f t="shared" si="14"/>
        <v>1</v>
      </c>
      <c r="K54" s="55"/>
      <c r="L54" s="55">
        <v>1</v>
      </c>
      <c r="M54" s="55"/>
      <c r="N54" s="56">
        <v>1</v>
      </c>
      <c r="O54" s="19"/>
      <c r="P54" s="19" t="s">
        <v>230</v>
      </c>
      <c r="Q54" s="80"/>
      <c r="U54" s="80">
        <v>0</v>
      </c>
    </row>
    <row r="55" spans="1:24" ht="15" customHeight="1" x14ac:dyDescent="0.3">
      <c r="A55" s="52"/>
      <c r="B55" s="70"/>
      <c r="C55" s="70"/>
      <c r="D55" s="70"/>
      <c r="E55" s="70"/>
      <c r="F55" s="18"/>
      <c r="G55" s="19"/>
      <c r="H55" s="19"/>
      <c r="I55" s="19"/>
      <c r="J55" s="19"/>
      <c r="K55" s="19"/>
      <c r="L55" s="19"/>
      <c r="M55" s="19"/>
      <c r="N55" s="19"/>
      <c r="O55" s="29" t="s">
        <v>185</v>
      </c>
      <c r="P55" s="39">
        <f>P50-(P50*U54)</f>
        <v>2737450</v>
      </c>
    </row>
    <row r="56" spans="1:24" ht="15" customHeight="1" x14ac:dyDescent="0.3">
      <c r="A56" s="52"/>
      <c r="B56" s="70"/>
      <c r="C56" s="70"/>
      <c r="D56" s="70"/>
      <c r="E56" s="70"/>
      <c r="F56" s="18"/>
      <c r="G56" s="19"/>
      <c r="H56" s="19"/>
      <c r="I56" s="19"/>
      <c r="J56" s="19"/>
      <c r="K56" s="19"/>
      <c r="L56" s="19"/>
      <c r="M56" s="19"/>
      <c r="N56" s="19"/>
      <c r="O56" s="29" t="s">
        <v>186</v>
      </c>
      <c r="P56" s="39">
        <f>P55*0.17</f>
        <v>465366.50000000006</v>
      </c>
    </row>
    <row r="57" spans="1:24" ht="15" customHeight="1" x14ac:dyDescent="0.3">
      <c r="A57" s="52"/>
      <c r="B57" s="70"/>
      <c r="C57" s="70"/>
      <c r="D57" s="70"/>
      <c r="E57" s="70"/>
      <c r="F57" s="18"/>
      <c r="G57" s="19"/>
      <c r="H57" s="19"/>
      <c r="I57" s="19"/>
      <c r="J57" s="19"/>
      <c r="K57" s="19"/>
      <c r="L57" s="19"/>
      <c r="M57" s="19"/>
      <c r="N57" s="19"/>
      <c r="O57" s="29" t="s">
        <v>187</v>
      </c>
      <c r="P57" s="39">
        <f>P56+P55</f>
        <v>3202816.5</v>
      </c>
    </row>
    <row r="58" spans="1:24" ht="15" customHeight="1" x14ac:dyDescent="0.3">
      <c r="A58" s="52"/>
      <c r="B58" s="70"/>
      <c r="C58" s="70"/>
      <c r="D58" s="70"/>
      <c r="E58" s="70"/>
      <c r="F58" s="18"/>
      <c r="G58" s="19"/>
      <c r="H58" s="19"/>
      <c r="I58" s="19"/>
      <c r="J58" s="19"/>
      <c r="K58" s="19"/>
      <c r="L58" s="19"/>
      <c r="M58" s="19"/>
      <c r="N58" s="19"/>
      <c r="O58" s="19"/>
      <c r="P58" s="19"/>
    </row>
    <row r="59" spans="1:24" ht="15" customHeight="1" x14ac:dyDescent="0.3">
      <c r="A59" s="52"/>
      <c r="B59" s="70"/>
      <c r="C59" s="70"/>
      <c r="D59" s="70"/>
      <c r="E59" s="70"/>
      <c r="F59" s="18"/>
      <c r="G59" s="19"/>
      <c r="H59" s="19"/>
      <c r="I59" s="19"/>
      <c r="J59" s="19"/>
      <c r="K59" s="19"/>
      <c r="L59" s="19"/>
      <c r="M59" s="19"/>
      <c r="N59" s="19"/>
      <c r="O59" s="19"/>
      <c r="P59" s="19"/>
    </row>
    <row r="60" spans="1:24" x14ac:dyDescent="0.35">
      <c r="A60" s="52"/>
      <c r="B60" s="53"/>
      <c r="C60" s="57"/>
      <c r="D60" s="17"/>
      <c r="E60" s="17"/>
      <c r="F60" s="18"/>
      <c r="G60" s="19"/>
      <c r="H60" s="19"/>
      <c r="I60" s="19"/>
      <c r="J60" s="19"/>
      <c r="K60" s="19"/>
      <c r="L60" s="19"/>
      <c r="M60" s="19"/>
      <c r="N60" s="19"/>
      <c r="O60" s="19"/>
      <c r="P60" s="19"/>
    </row>
  </sheetData>
  <sheetProtection algorithmName="SHA-512" hashValue="6JvK1HxXPXdoHasjoEWW/Y/UgJS5sQs9CSLxYKIYRHrkKv3xF4J+INe8uQ9ODvuGtIvf1vBUc69u/q2lKSq+jA==" saltValue="h9YnUvnX0dTtbpsad9U2tw==" spinCount="100000" sheet="1" formatCells="0" formatColumns="0" formatRows="0" insertColumns="0" insertRows="0" insertHyperlinks="0" deleteColumns="0" deleteRows="0" sort="0" autoFilter="0" pivotTables="0"/>
  <autoFilter ref="A6:X49"/>
  <mergeCells count="11">
    <mergeCell ref="B54:C59"/>
    <mergeCell ref="D54:E59"/>
    <mergeCell ref="G5:H5"/>
    <mergeCell ref="I5:J5"/>
    <mergeCell ref="M4:N4"/>
    <mergeCell ref="G4:H4"/>
    <mergeCell ref="I4:J4"/>
    <mergeCell ref="K4:L4"/>
    <mergeCell ref="A1:D5"/>
    <mergeCell ref="K5:L5"/>
    <mergeCell ref="M5:N5"/>
  </mergeCells>
  <conditionalFormatting sqref="A7:XFD49">
    <cfRule type="expression" dxfId="4" priority="5">
      <formula>$S7&gt;$F7</formula>
    </cfRule>
  </conditionalFormatting>
  <conditionalFormatting sqref="R50:R52">
    <cfRule type="expression" dxfId="3" priority="4">
      <formula>$S50&gt;$F50</formula>
    </cfRule>
  </conditionalFormatting>
  <conditionalFormatting sqref="Q50">
    <cfRule type="expression" dxfId="2" priority="3">
      <formula>$S50&gt;$F50</formula>
    </cfRule>
  </conditionalFormatting>
  <conditionalFormatting sqref="Q51">
    <cfRule type="expression" dxfId="1" priority="2">
      <formula>$S51&gt;$F51</formula>
    </cfRule>
  </conditionalFormatting>
  <conditionalFormatting sqref="Q52">
    <cfRule type="expression" dxfId="0" priority="1">
      <formula>$S52&gt;$F52</formula>
    </cfRule>
  </conditionalFormatting>
  <pageMargins left="0.7" right="0.7" top="0.75" bottom="0.75" header="0.3" footer="0.3"/>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rightToLeft="1" topLeftCell="A37" workbookViewId="0">
      <selection activeCell="C37" sqref="C37"/>
    </sheetView>
  </sheetViews>
  <sheetFormatPr defaultRowHeight="30.65" customHeight="1" x14ac:dyDescent="0.3"/>
  <cols>
    <col min="1" max="2" width="17.08203125" customWidth="1"/>
    <col min="3" max="3" width="30.08203125" customWidth="1"/>
    <col min="4" max="4" width="44.83203125" customWidth="1"/>
    <col min="5" max="5" width="17.08203125" customWidth="1"/>
  </cols>
  <sheetData>
    <row r="1" spans="1:5" ht="30.65" customHeight="1" x14ac:dyDescent="0.3">
      <c r="A1" s="1" t="s">
        <v>125</v>
      </c>
      <c r="B1" s="1" t="s">
        <v>11</v>
      </c>
      <c r="C1" s="1" t="s">
        <v>72</v>
      </c>
      <c r="D1" s="1" t="s">
        <v>107</v>
      </c>
      <c r="E1" s="1" t="s">
        <v>125</v>
      </c>
    </row>
    <row r="2" spans="1:5" ht="30.65" customHeight="1" x14ac:dyDescent="0.3">
      <c r="A2" s="1" t="s">
        <v>126</v>
      </c>
      <c r="B2" s="1" t="s">
        <v>0</v>
      </c>
      <c r="C2" s="2" t="s">
        <v>12</v>
      </c>
      <c r="D2" s="2" t="s">
        <v>73</v>
      </c>
      <c r="E2" s="1" t="s">
        <v>126</v>
      </c>
    </row>
    <row r="3" spans="1:5" ht="30.65" customHeight="1" x14ac:dyDescent="0.3">
      <c r="A3" s="1" t="s">
        <v>128</v>
      </c>
      <c r="B3" s="1" t="s">
        <v>0</v>
      </c>
      <c r="C3" s="2" t="s">
        <v>13</v>
      </c>
      <c r="D3" s="2" t="s">
        <v>74</v>
      </c>
      <c r="E3" s="1" t="s">
        <v>128</v>
      </c>
    </row>
    <row r="4" spans="1:5" ht="30.65" customHeight="1" x14ac:dyDescent="0.3">
      <c r="A4" s="1" t="s">
        <v>127</v>
      </c>
      <c r="B4" s="1" t="s">
        <v>0</v>
      </c>
      <c r="C4" s="2" t="s">
        <v>14</v>
      </c>
      <c r="D4" s="2" t="s">
        <v>75</v>
      </c>
      <c r="E4" s="1" t="s">
        <v>127</v>
      </c>
    </row>
    <row r="5" spans="1:5" ht="30.65" customHeight="1" x14ac:dyDescent="0.3">
      <c r="A5" s="1" t="s">
        <v>129</v>
      </c>
      <c r="B5" s="1" t="s">
        <v>0</v>
      </c>
      <c r="C5" s="2" t="s">
        <v>15</v>
      </c>
      <c r="D5" s="2" t="s">
        <v>76</v>
      </c>
      <c r="E5" s="1" t="s">
        <v>129</v>
      </c>
    </row>
    <row r="6" spans="1:5" ht="30.65" customHeight="1" x14ac:dyDescent="0.3">
      <c r="A6" s="1" t="s">
        <v>130</v>
      </c>
      <c r="B6" s="1" t="s">
        <v>0</v>
      </c>
      <c r="C6" s="2" t="s">
        <v>16</v>
      </c>
      <c r="D6" s="2" t="s">
        <v>76</v>
      </c>
      <c r="E6" s="1" t="s">
        <v>130</v>
      </c>
    </row>
    <row r="7" spans="1:5" ht="30.65" customHeight="1" x14ac:dyDescent="0.3">
      <c r="A7" s="1" t="s">
        <v>131</v>
      </c>
      <c r="B7" s="1" t="s">
        <v>0</v>
      </c>
      <c r="C7" s="2" t="s">
        <v>17</v>
      </c>
      <c r="D7" s="2" t="s">
        <v>76</v>
      </c>
      <c r="E7" s="1" t="s">
        <v>131</v>
      </c>
    </row>
    <row r="8" spans="1:5" ht="30.65" customHeight="1" x14ac:dyDescent="0.3">
      <c r="A8" s="1" t="s">
        <v>132</v>
      </c>
      <c r="B8" s="1" t="s">
        <v>0</v>
      </c>
      <c r="C8" s="2" t="s">
        <v>18</v>
      </c>
      <c r="D8" s="2" t="s">
        <v>76</v>
      </c>
      <c r="E8" s="1" t="s">
        <v>132</v>
      </c>
    </row>
    <row r="9" spans="1:5" ht="30.65" customHeight="1" x14ac:dyDescent="0.3">
      <c r="A9" s="1" t="s">
        <v>133</v>
      </c>
      <c r="B9" s="1" t="s">
        <v>0</v>
      </c>
      <c r="C9" s="2" t="s">
        <v>19</v>
      </c>
      <c r="D9" s="2"/>
      <c r="E9" s="1" t="s">
        <v>133</v>
      </c>
    </row>
    <row r="10" spans="1:5" ht="30.65" customHeight="1" x14ac:dyDescent="0.3">
      <c r="A10" s="1" t="s">
        <v>134</v>
      </c>
      <c r="B10" s="1" t="s">
        <v>0</v>
      </c>
      <c r="C10" s="2" t="s">
        <v>20</v>
      </c>
      <c r="D10" s="2" t="s">
        <v>77</v>
      </c>
      <c r="E10" s="1" t="s">
        <v>134</v>
      </c>
    </row>
    <row r="11" spans="1:5" ht="30.65" customHeight="1" x14ac:dyDescent="0.3">
      <c r="A11" s="1" t="s">
        <v>135</v>
      </c>
      <c r="B11" s="1" t="s">
        <v>0</v>
      </c>
      <c r="C11" s="2" t="s">
        <v>21</v>
      </c>
      <c r="D11" s="2" t="s">
        <v>77</v>
      </c>
      <c r="E11" s="1" t="s">
        <v>135</v>
      </c>
    </row>
    <row r="12" spans="1:5" ht="30.65" customHeight="1" x14ac:dyDescent="0.3">
      <c r="A12" s="1" t="s">
        <v>136</v>
      </c>
      <c r="B12" s="1" t="s">
        <v>0</v>
      </c>
      <c r="C12" s="2" t="s">
        <v>22</v>
      </c>
      <c r="D12" s="2" t="s">
        <v>77</v>
      </c>
      <c r="E12" s="1" t="s">
        <v>136</v>
      </c>
    </row>
    <row r="13" spans="1:5" ht="30.65" customHeight="1" x14ac:dyDescent="0.3">
      <c r="A13" s="1" t="s">
        <v>137</v>
      </c>
      <c r="B13" s="1" t="s">
        <v>0</v>
      </c>
      <c r="C13" s="2" t="s">
        <v>23</v>
      </c>
      <c r="D13" s="2" t="s">
        <v>77</v>
      </c>
      <c r="E13" s="1" t="s">
        <v>137</v>
      </c>
    </row>
    <row r="14" spans="1:5" ht="30.65" customHeight="1" x14ac:dyDescent="0.3">
      <c r="A14" s="1" t="s">
        <v>138</v>
      </c>
      <c r="B14" s="1" t="s">
        <v>0</v>
      </c>
      <c r="C14" s="2" t="s">
        <v>24</v>
      </c>
      <c r="D14" s="2" t="s">
        <v>77</v>
      </c>
      <c r="E14" s="1" t="s">
        <v>138</v>
      </c>
    </row>
    <row r="15" spans="1:5" ht="30.65" customHeight="1" x14ac:dyDescent="0.3">
      <c r="A15" s="1" t="s">
        <v>139</v>
      </c>
      <c r="B15" s="1" t="s">
        <v>0</v>
      </c>
      <c r="C15" s="2" t="s">
        <v>25</v>
      </c>
      <c r="D15" s="2" t="s">
        <v>77</v>
      </c>
      <c r="E15" s="1" t="s">
        <v>139</v>
      </c>
    </row>
    <row r="16" spans="1:5" ht="30.65" customHeight="1" x14ac:dyDescent="0.3">
      <c r="A16" s="1" t="s">
        <v>140</v>
      </c>
      <c r="B16" s="1" t="s">
        <v>0</v>
      </c>
      <c r="C16" s="2" t="s">
        <v>26</v>
      </c>
      <c r="D16" s="2" t="s">
        <v>77</v>
      </c>
      <c r="E16" s="1" t="s">
        <v>140</v>
      </c>
    </row>
    <row r="17" spans="1:5" ht="30.65" customHeight="1" x14ac:dyDescent="0.3">
      <c r="A17" s="1" t="s">
        <v>141</v>
      </c>
      <c r="B17" s="1" t="s">
        <v>0</v>
      </c>
      <c r="C17" s="2" t="s">
        <v>27</v>
      </c>
      <c r="D17" s="2" t="s">
        <v>78</v>
      </c>
      <c r="E17" s="1" t="s">
        <v>141</v>
      </c>
    </row>
    <row r="18" spans="1:5" ht="30.65" customHeight="1" x14ac:dyDescent="0.3">
      <c r="A18" s="1" t="s">
        <v>142</v>
      </c>
      <c r="B18" s="1" t="s">
        <v>0</v>
      </c>
      <c r="C18" s="2" t="s">
        <v>28</v>
      </c>
      <c r="D18" s="2" t="s">
        <v>79</v>
      </c>
      <c r="E18" s="1" t="s">
        <v>142</v>
      </c>
    </row>
    <row r="19" spans="1:5" ht="30.65" customHeight="1" x14ac:dyDescent="0.3">
      <c r="A19" s="1" t="s">
        <v>143</v>
      </c>
      <c r="B19" s="1" t="s">
        <v>0</v>
      </c>
      <c r="C19" s="2" t="s">
        <v>29</v>
      </c>
      <c r="D19" s="2" t="s">
        <v>80</v>
      </c>
      <c r="E19" s="1" t="s">
        <v>143</v>
      </c>
    </row>
    <row r="20" spans="1:5" ht="30.65" customHeight="1" x14ac:dyDescent="0.3">
      <c r="A20" s="1" t="s">
        <v>144</v>
      </c>
      <c r="B20" s="1" t="s">
        <v>1</v>
      </c>
      <c r="C20" s="2" t="s">
        <v>30</v>
      </c>
      <c r="D20" s="2" t="s">
        <v>81</v>
      </c>
      <c r="E20" s="1" t="s">
        <v>144</v>
      </c>
    </row>
    <row r="21" spans="1:5" ht="30.65" customHeight="1" x14ac:dyDescent="0.3">
      <c r="A21" s="1" t="s">
        <v>145</v>
      </c>
      <c r="B21" s="1" t="s">
        <v>1</v>
      </c>
      <c r="C21" s="2" t="s">
        <v>31</v>
      </c>
      <c r="D21" s="2" t="s">
        <v>81</v>
      </c>
      <c r="E21" s="1" t="s">
        <v>145</v>
      </c>
    </row>
    <row r="22" spans="1:5" ht="30.65" customHeight="1" x14ac:dyDescent="0.3">
      <c r="A22" s="1" t="s">
        <v>146</v>
      </c>
      <c r="B22" s="1" t="s">
        <v>1</v>
      </c>
      <c r="C22" s="2" t="s">
        <v>32</v>
      </c>
      <c r="D22" s="2" t="s">
        <v>81</v>
      </c>
      <c r="E22" s="1" t="s">
        <v>146</v>
      </c>
    </row>
    <row r="23" spans="1:5" ht="30.65" customHeight="1" x14ac:dyDescent="0.3">
      <c r="A23" s="1" t="s">
        <v>147</v>
      </c>
      <c r="B23" s="1" t="s">
        <v>2</v>
      </c>
      <c r="C23" s="2" t="s">
        <v>33</v>
      </c>
      <c r="D23" s="2" t="s">
        <v>82</v>
      </c>
      <c r="E23" s="1" t="s">
        <v>147</v>
      </c>
    </row>
    <row r="24" spans="1:5" ht="30.65" customHeight="1" x14ac:dyDescent="0.3">
      <c r="A24" s="1" t="s">
        <v>148</v>
      </c>
      <c r="B24" s="1" t="s">
        <v>3</v>
      </c>
      <c r="C24" s="2" t="s">
        <v>34</v>
      </c>
      <c r="D24" s="2" t="s">
        <v>83</v>
      </c>
      <c r="E24" s="1" t="s">
        <v>148</v>
      </c>
    </row>
    <row r="25" spans="1:5" ht="30.65" customHeight="1" x14ac:dyDescent="0.3">
      <c r="A25" s="1" t="s">
        <v>149</v>
      </c>
      <c r="B25" s="1" t="s">
        <v>3</v>
      </c>
      <c r="C25" s="2" t="s">
        <v>66</v>
      </c>
      <c r="D25" s="2" t="s">
        <v>83</v>
      </c>
      <c r="E25" s="1" t="s">
        <v>149</v>
      </c>
    </row>
    <row r="26" spans="1:5" ht="30.65" customHeight="1" x14ac:dyDescent="0.3">
      <c r="A26" s="1" t="s">
        <v>150</v>
      </c>
      <c r="B26" s="1" t="s">
        <v>3</v>
      </c>
      <c r="C26" s="2" t="s">
        <v>35</v>
      </c>
      <c r="D26" s="2" t="s">
        <v>84</v>
      </c>
      <c r="E26" s="1" t="s">
        <v>150</v>
      </c>
    </row>
    <row r="27" spans="1:5" ht="30.65" customHeight="1" x14ac:dyDescent="0.3">
      <c r="A27" s="1" t="s">
        <v>151</v>
      </c>
      <c r="B27" s="1" t="s">
        <v>3</v>
      </c>
      <c r="C27" s="2" t="s">
        <v>36</v>
      </c>
      <c r="D27" s="2" t="s">
        <v>84</v>
      </c>
      <c r="E27" s="1" t="s">
        <v>151</v>
      </c>
    </row>
    <row r="28" spans="1:5" ht="30.65" customHeight="1" x14ac:dyDescent="0.3">
      <c r="A28" s="1" t="s">
        <v>152</v>
      </c>
      <c r="B28" s="1" t="s">
        <v>3</v>
      </c>
      <c r="C28" s="2" t="s">
        <v>37</v>
      </c>
      <c r="D28" s="2"/>
      <c r="E28" s="1" t="s">
        <v>152</v>
      </c>
    </row>
    <row r="29" spans="1:5" ht="30.65" customHeight="1" x14ac:dyDescent="0.3">
      <c r="A29" s="1" t="s">
        <v>153</v>
      </c>
      <c r="B29" s="1" t="s">
        <v>3</v>
      </c>
      <c r="C29" s="2" t="s">
        <v>38</v>
      </c>
      <c r="D29" s="2" t="s">
        <v>85</v>
      </c>
      <c r="E29" s="1" t="s">
        <v>153</v>
      </c>
    </row>
    <row r="30" spans="1:5" ht="30.65" customHeight="1" x14ac:dyDescent="0.3">
      <c r="A30" s="1" t="s">
        <v>154</v>
      </c>
      <c r="B30" s="1" t="s">
        <v>3</v>
      </c>
      <c r="C30" s="2" t="s">
        <v>39</v>
      </c>
      <c r="D30" s="2" t="s">
        <v>117</v>
      </c>
      <c r="E30" s="1" t="s">
        <v>154</v>
      </c>
    </row>
    <row r="31" spans="1:5" ht="30.65" customHeight="1" x14ac:dyDescent="0.3">
      <c r="A31" s="1" t="s">
        <v>155</v>
      </c>
      <c r="B31" s="1" t="s">
        <v>3</v>
      </c>
      <c r="C31" s="2" t="s">
        <v>40</v>
      </c>
      <c r="D31" s="2" t="s">
        <v>86</v>
      </c>
      <c r="E31" s="1" t="s">
        <v>155</v>
      </c>
    </row>
    <row r="32" spans="1:5" ht="30.65" customHeight="1" x14ac:dyDescent="0.3">
      <c r="A32" s="1" t="s">
        <v>156</v>
      </c>
      <c r="B32" s="1" t="s">
        <v>3</v>
      </c>
      <c r="C32" s="2" t="s">
        <v>41</v>
      </c>
      <c r="D32" s="2" t="s">
        <v>87</v>
      </c>
      <c r="E32" s="1" t="s">
        <v>156</v>
      </c>
    </row>
    <row r="33" spans="1:5" ht="30.65" customHeight="1" x14ac:dyDescent="0.3">
      <c r="A33" s="1" t="s">
        <v>157</v>
      </c>
      <c r="B33" s="1" t="s">
        <v>3</v>
      </c>
      <c r="C33" s="2" t="s">
        <v>42</v>
      </c>
      <c r="D33" s="2" t="s">
        <v>88</v>
      </c>
      <c r="E33" s="1" t="s">
        <v>157</v>
      </c>
    </row>
    <row r="34" spans="1:5" ht="30.65" customHeight="1" x14ac:dyDescent="0.3">
      <c r="A34" s="1" t="s">
        <v>158</v>
      </c>
      <c r="B34" s="1" t="s">
        <v>4</v>
      </c>
      <c r="C34" s="2" t="s">
        <v>43</v>
      </c>
      <c r="D34" s="2" t="s">
        <v>89</v>
      </c>
      <c r="E34" s="1" t="s">
        <v>158</v>
      </c>
    </row>
    <row r="35" spans="1:5" ht="30.65" customHeight="1" x14ac:dyDescent="0.3">
      <c r="A35" s="1" t="s">
        <v>159</v>
      </c>
      <c r="B35" s="1" t="s">
        <v>4</v>
      </c>
      <c r="C35" s="2" t="s">
        <v>44</v>
      </c>
      <c r="D35" s="2" t="s">
        <v>90</v>
      </c>
      <c r="E35" s="1" t="s">
        <v>159</v>
      </c>
    </row>
    <row r="36" spans="1:5" ht="30.65" customHeight="1" x14ac:dyDescent="0.3">
      <c r="A36" s="1" t="s">
        <v>160</v>
      </c>
      <c r="B36" s="1" t="s">
        <v>4</v>
      </c>
      <c r="C36" s="2" t="s">
        <v>67</v>
      </c>
      <c r="D36" s="2" t="s">
        <v>108</v>
      </c>
      <c r="E36" s="1" t="s">
        <v>160</v>
      </c>
    </row>
    <row r="37" spans="1:5" ht="30.65" customHeight="1" x14ac:dyDescent="0.3">
      <c r="A37" s="1" t="s">
        <v>161</v>
      </c>
      <c r="B37" s="1" t="s">
        <v>4</v>
      </c>
      <c r="C37" s="2" t="s">
        <v>68</v>
      </c>
      <c r="D37" s="2" t="s">
        <v>108</v>
      </c>
      <c r="E37" s="1" t="s">
        <v>161</v>
      </c>
    </row>
    <row r="38" spans="1:5" ht="30.65" customHeight="1" x14ac:dyDescent="0.3">
      <c r="A38" s="1" t="s">
        <v>162</v>
      </c>
      <c r="B38" s="1" t="s">
        <v>4</v>
      </c>
      <c r="C38" s="2" t="s">
        <v>69</v>
      </c>
      <c r="D38" s="2" t="s">
        <v>118</v>
      </c>
      <c r="E38" s="1" t="s">
        <v>162</v>
      </c>
    </row>
    <row r="39" spans="1:5" ht="30.65" customHeight="1" x14ac:dyDescent="0.3">
      <c r="A39" s="1" t="s">
        <v>163</v>
      </c>
      <c r="B39" s="1" t="s">
        <v>4</v>
      </c>
      <c r="C39" s="2" t="s">
        <v>70</v>
      </c>
      <c r="D39" s="2" t="s">
        <v>119</v>
      </c>
      <c r="E39" s="1" t="s">
        <v>163</v>
      </c>
    </row>
    <row r="40" spans="1:5" ht="30.65" customHeight="1" x14ac:dyDescent="0.3">
      <c r="A40" s="1" t="s">
        <v>164</v>
      </c>
      <c r="B40" s="1" t="s">
        <v>4</v>
      </c>
      <c r="C40" s="2" t="s">
        <v>45</v>
      </c>
      <c r="D40" s="2" t="s">
        <v>91</v>
      </c>
      <c r="E40" s="1" t="s">
        <v>164</v>
      </c>
    </row>
    <row r="41" spans="1:5" ht="30.65" customHeight="1" x14ac:dyDescent="0.3">
      <c r="A41" s="1" t="s">
        <v>165</v>
      </c>
      <c r="B41" s="1" t="s">
        <v>4</v>
      </c>
      <c r="C41" s="2" t="s">
        <v>46</v>
      </c>
      <c r="D41" s="2" t="s">
        <v>92</v>
      </c>
      <c r="E41" s="1" t="s">
        <v>165</v>
      </c>
    </row>
    <row r="42" spans="1:5" ht="30.65" customHeight="1" x14ac:dyDescent="0.3">
      <c r="A42" s="1" t="s">
        <v>166</v>
      </c>
      <c r="B42" s="1" t="s">
        <v>4</v>
      </c>
      <c r="C42" s="2" t="s">
        <v>47</v>
      </c>
      <c r="D42" s="2" t="s">
        <v>93</v>
      </c>
      <c r="E42" s="1" t="s">
        <v>166</v>
      </c>
    </row>
    <row r="43" spans="1:5" ht="30.65" customHeight="1" x14ac:dyDescent="0.3">
      <c r="A43" s="1" t="s">
        <v>167</v>
      </c>
      <c r="B43" s="1" t="s">
        <v>5</v>
      </c>
      <c r="C43" s="2" t="s">
        <v>48</v>
      </c>
      <c r="D43" s="2" t="s">
        <v>94</v>
      </c>
      <c r="E43" s="1" t="s">
        <v>167</v>
      </c>
    </row>
    <row r="44" spans="1:5" ht="30.65" customHeight="1" x14ac:dyDescent="0.3">
      <c r="A44" s="1" t="s">
        <v>168</v>
      </c>
      <c r="B44" s="1" t="s">
        <v>5</v>
      </c>
      <c r="C44" s="2" t="s">
        <v>49</v>
      </c>
      <c r="D44" s="2" t="s">
        <v>95</v>
      </c>
      <c r="E44" s="1" t="s">
        <v>168</v>
      </c>
    </row>
    <row r="45" spans="1:5" ht="30.65" customHeight="1" x14ac:dyDescent="0.3">
      <c r="A45" s="1" t="s">
        <v>169</v>
      </c>
      <c r="B45" s="1" t="s">
        <v>5</v>
      </c>
      <c r="C45" s="2" t="s">
        <v>50</v>
      </c>
      <c r="D45" s="2" t="s">
        <v>96</v>
      </c>
      <c r="E45" s="1" t="s">
        <v>169</v>
      </c>
    </row>
    <row r="46" spans="1:5" ht="30.65" customHeight="1" x14ac:dyDescent="0.3">
      <c r="A46" s="1" t="s">
        <v>170</v>
      </c>
      <c r="B46" s="1" t="s">
        <v>5</v>
      </c>
      <c r="C46" s="2" t="s">
        <v>71</v>
      </c>
      <c r="D46" s="2" t="s">
        <v>97</v>
      </c>
      <c r="E46" s="1" t="s">
        <v>170</v>
      </c>
    </row>
    <row r="47" spans="1:5" ht="30.65" customHeight="1" x14ac:dyDescent="0.3">
      <c r="A47" s="1" t="s">
        <v>171</v>
      </c>
      <c r="B47" s="1" t="s">
        <v>5</v>
      </c>
      <c r="C47" s="2" t="s">
        <v>51</v>
      </c>
      <c r="D47" s="2"/>
      <c r="E47" s="1" t="s">
        <v>171</v>
      </c>
    </row>
    <row r="48" spans="1:5" ht="30.65" customHeight="1" x14ac:dyDescent="0.3">
      <c r="A48" s="1" t="s">
        <v>172</v>
      </c>
      <c r="B48" s="1" t="s">
        <v>5</v>
      </c>
      <c r="C48" s="2" t="s">
        <v>52</v>
      </c>
      <c r="D48" s="2" t="s">
        <v>98</v>
      </c>
      <c r="E48" s="1" t="s">
        <v>172</v>
      </c>
    </row>
    <row r="49" spans="1:5" ht="30.65" customHeight="1" x14ac:dyDescent="0.3">
      <c r="A49" s="1" t="s">
        <v>173</v>
      </c>
      <c r="B49" s="1" t="s">
        <v>5</v>
      </c>
      <c r="C49" s="2" t="s">
        <v>53</v>
      </c>
      <c r="D49" s="2" t="s">
        <v>98</v>
      </c>
      <c r="E49" s="1" t="s">
        <v>173</v>
      </c>
    </row>
    <row r="50" spans="1:5" ht="30.65" customHeight="1" x14ac:dyDescent="0.3">
      <c r="A50" s="1" t="s">
        <v>174</v>
      </c>
      <c r="B50" s="1" t="s">
        <v>5</v>
      </c>
      <c r="C50" s="2" t="s">
        <v>54</v>
      </c>
      <c r="D50" s="2" t="s">
        <v>99</v>
      </c>
      <c r="E50" s="1" t="s">
        <v>174</v>
      </c>
    </row>
    <row r="51" spans="1:5" ht="30.65" customHeight="1" x14ac:dyDescent="0.3">
      <c r="A51" s="1" t="s">
        <v>175</v>
      </c>
      <c r="B51" s="1" t="s">
        <v>5</v>
      </c>
      <c r="C51" s="2" t="s">
        <v>55</v>
      </c>
      <c r="D51" s="2" t="s">
        <v>100</v>
      </c>
      <c r="E51" s="1" t="s">
        <v>175</v>
      </c>
    </row>
    <row r="52" spans="1:5" ht="30.65" customHeight="1" x14ac:dyDescent="0.3">
      <c r="A52" s="1" t="s">
        <v>176</v>
      </c>
      <c r="B52" s="1" t="s">
        <v>6</v>
      </c>
      <c r="C52" s="2" t="s">
        <v>56</v>
      </c>
      <c r="D52" s="2" t="s">
        <v>101</v>
      </c>
      <c r="E52" s="1" t="s">
        <v>176</v>
      </c>
    </row>
    <row r="53" spans="1:5" ht="30.65" customHeight="1" x14ac:dyDescent="0.3">
      <c r="A53" s="1" t="s">
        <v>177</v>
      </c>
      <c r="B53" s="1" t="s">
        <v>6</v>
      </c>
      <c r="C53" s="2" t="s">
        <v>57</v>
      </c>
      <c r="D53" s="2" t="s">
        <v>101</v>
      </c>
      <c r="E53" s="1" t="s">
        <v>177</v>
      </c>
    </row>
    <row r="54" spans="1:5" ht="30.65" customHeight="1" x14ac:dyDescent="0.3">
      <c r="A54" s="1" t="s">
        <v>178</v>
      </c>
      <c r="B54" s="1" t="s">
        <v>6</v>
      </c>
      <c r="C54" s="2" t="s">
        <v>58</v>
      </c>
      <c r="D54" s="2" t="s">
        <v>101</v>
      </c>
      <c r="E54" s="1" t="s">
        <v>178</v>
      </c>
    </row>
    <row r="55" spans="1:5" ht="30.65" customHeight="1" x14ac:dyDescent="0.3">
      <c r="A55" s="1" t="s">
        <v>179</v>
      </c>
      <c r="B55" s="1" t="s">
        <v>7</v>
      </c>
      <c r="C55" s="2" t="s">
        <v>59</v>
      </c>
      <c r="D55" s="2" t="s">
        <v>102</v>
      </c>
      <c r="E55" s="1" t="s">
        <v>179</v>
      </c>
    </row>
    <row r="56" spans="1:5" ht="30.65" customHeight="1" x14ac:dyDescent="0.3">
      <c r="A56" s="1" t="s">
        <v>180</v>
      </c>
      <c r="B56" s="1" t="s">
        <v>7</v>
      </c>
      <c r="C56" s="2" t="s">
        <v>60</v>
      </c>
      <c r="D56" s="2" t="s">
        <v>102</v>
      </c>
      <c r="E56" s="1" t="s">
        <v>180</v>
      </c>
    </row>
    <row r="57" spans="1:5" ht="30.65" customHeight="1" x14ac:dyDescent="0.3">
      <c r="A57" s="1" t="s">
        <v>181</v>
      </c>
      <c r="B57" s="1" t="s">
        <v>7</v>
      </c>
      <c r="C57" s="2" t="s">
        <v>61</v>
      </c>
      <c r="D57" s="2" t="s">
        <v>103</v>
      </c>
      <c r="E57" s="1" t="s">
        <v>181</v>
      </c>
    </row>
    <row r="58" spans="1:5" ht="30.65" customHeight="1" x14ac:dyDescent="0.3">
      <c r="A58" s="1" t="s">
        <v>182</v>
      </c>
      <c r="B58" s="1" t="s">
        <v>8</v>
      </c>
      <c r="C58" s="2" t="s">
        <v>62</v>
      </c>
      <c r="D58" s="2" t="s">
        <v>104</v>
      </c>
      <c r="E58" s="1" t="s">
        <v>182</v>
      </c>
    </row>
    <row r="59" spans="1:5" ht="30.65" customHeight="1" x14ac:dyDescent="0.3">
      <c r="A59" s="1" t="s">
        <v>183</v>
      </c>
      <c r="B59" s="1" t="s">
        <v>8</v>
      </c>
      <c r="C59" s="2" t="s">
        <v>63</v>
      </c>
      <c r="D59" s="2" t="s">
        <v>105</v>
      </c>
      <c r="E59" s="1" t="s">
        <v>183</v>
      </c>
    </row>
    <row r="60" spans="1:5" ht="30.65" customHeight="1" x14ac:dyDescent="0.3">
      <c r="A60" s="1" t="s">
        <v>9</v>
      </c>
      <c r="B60" s="1" t="s">
        <v>9</v>
      </c>
      <c r="C60" s="2" t="s">
        <v>64</v>
      </c>
      <c r="D60" s="2" t="s">
        <v>106</v>
      </c>
      <c r="E60" s="1" t="s">
        <v>9</v>
      </c>
    </row>
    <row r="61" spans="1:5" ht="30.65" customHeight="1" x14ac:dyDescent="0.3">
      <c r="A61" s="1" t="s">
        <v>10</v>
      </c>
      <c r="B61" s="1" t="s">
        <v>10</v>
      </c>
      <c r="C61" s="2" t="s">
        <v>65</v>
      </c>
      <c r="D61" s="2"/>
      <c r="E61" s="1" t="s">
        <v>10</v>
      </c>
    </row>
  </sheetData>
  <autoFilter ref="A1: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rightToLeft="1" workbookViewId="0">
      <selection activeCell="E8" sqref="E8"/>
    </sheetView>
  </sheetViews>
  <sheetFormatPr defaultRowHeight="14" x14ac:dyDescent="0.3"/>
  <cols>
    <col min="3" max="3" width="11.08203125" customWidth="1"/>
    <col min="4" max="4" width="11.58203125" customWidth="1"/>
    <col min="5" max="5" width="14.33203125" customWidth="1"/>
    <col min="6" max="6" width="10.08203125" customWidth="1"/>
  </cols>
  <sheetData>
    <row r="2" spans="2:6" x14ac:dyDescent="0.3">
      <c r="B2" t="s">
        <v>192</v>
      </c>
      <c r="C2" t="s">
        <v>190</v>
      </c>
      <c r="D2" t="s">
        <v>193</v>
      </c>
      <c r="E2" t="s">
        <v>189</v>
      </c>
      <c r="F2" t="s">
        <v>194</v>
      </c>
    </row>
    <row r="3" spans="2:6" x14ac:dyDescent="0.3">
      <c r="D3" t="s">
        <v>195</v>
      </c>
      <c r="E3" t="s">
        <v>196</v>
      </c>
    </row>
    <row r="4" spans="2:6" x14ac:dyDescent="0.3">
      <c r="E4" t="s">
        <v>197</v>
      </c>
    </row>
    <row r="5" spans="2:6" x14ac:dyDescent="0.3">
      <c r="E5"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חצור  מענה כללי 1.1. 4</vt:lpstr>
      <vt:lpstr>מקט</vt:lpstr>
      <vt:lpstr>גיליון3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Administrator</cp:lastModifiedBy>
  <cp:lastPrinted>2022-10-24T19:11:13Z</cp:lastPrinted>
  <dcterms:created xsi:type="dcterms:W3CDTF">2021-01-17T17:09:01Z</dcterms:created>
  <dcterms:modified xsi:type="dcterms:W3CDTF">2023-01-16T12:54:28Z</dcterms:modified>
</cp:coreProperties>
</file>